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1164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E22" i="1" l="1"/>
  <c r="D23" i="1"/>
  <c r="C22" i="1"/>
  <c r="D22" i="1"/>
  <c r="B22" i="1"/>
  <c r="D29" i="1"/>
  <c r="C29" i="1"/>
  <c r="B29" i="1"/>
  <c r="D26" i="1"/>
  <c r="C26" i="1"/>
  <c r="B26" i="1"/>
  <c r="C19" i="1"/>
  <c r="B19" i="1"/>
  <c r="E19" i="1" s="1"/>
  <c r="C18" i="1"/>
  <c r="C20" i="1" s="1"/>
  <c r="B17" i="1"/>
  <c r="C16" i="1"/>
  <c r="D16" i="1"/>
  <c r="B16" i="1"/>
  <c r="E16" i="1" s="1"/>
  <c r="C21" i="1" l="1"/>
  <c r="C23" i="1" s="1"/>
  <c r="C24" i="1" s="1"/>
  <c r="D18" i="1"/>
  <c r="D20" i="1" s="1"/>
  <c r="D24" i="1" s="1"/>
  <c r="D17" i="1"/>
  <c r="E17" i="1" s="1"/>
  <c r="B18" i="1"/>
  <c r="E18" i="1" l="1"/>
  <c r="B20" i="1"/>
  <c r="B21" i="1" l="1"/>
  <c r="E20" i="1"/>
  <c r="B23" i="1" l="1"/>
  <c r="E21" i="1"/>
  <c r="E23" i="1" l="1"/>
  <c r="B24" i="1"/>
  <c r="E24" i="1" s="1"/>
</calcChain>
</file>

<file path=xl/sharedStrings.xml><?xml version="1.0" encoding="utf-8"?>
<sst xmlns="http://schemas.openxmlformats.org/spreadsheetml/2006/main" count="38" uniqueCount="35">
  <si>
    <t>Klient A: 12 000 szt.,</t>
  </si>
  <si>
    <t>Klient B: 14 400 szt.,</t>
  </si>
  <si>
    <t>Klient C: 19 200 szt</t>
  </si>
  <si>
    <t>Uregulowanie zobowiązania do:</t>
  </si>
  <si>
    <t>Liczba zamówień złożonych przez przedsiębiorstwo</t>
  </si>
  <si>
    <t>A</t>
  </si>
  <si>
    <t>B</t>
  </si>
  <si>
    <t>C</t>
  </si>
  <si>
    <t>10. dnia</t>
  </si>
  <si>
    <t>30. dnia</t>
  </si>
  <si>
    <t>60 dnia.</t>
  </si>
  <si>
    <t xml:space="preserve">Razem liczba zamówień: 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</si>
  <si>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imes New Roman"/>
        <family val="1"/>
        <charset val="238"/>
      </rPr>
      <t>Przychody ze sprzedaży brutto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</si>
  <si>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imes New Roman"/>
        <family val="1"/>
        <charset val="238"/>
      </rPr>
      <t>Wartość opustów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</si>
  <si>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imes New Roman"/>
        <family val="1"/>
        <charset val="238"/>
      </rPr>
      <t>Wartość zwrotów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</si>
  <si>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imes New Roman"/>
        <family val="1"/>
        <charset val="238"/>
      </rPr>
      <t>Wartość skonta gotówkowego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</si>
  <si>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imes New Roman"/>
        <family val="1"/>
        <charset val="238"/>
      </rPr>
      <t>Koszt utrzymywania należności</t>
    </r>
  </si>
  <si>
    <t xml:space="preserve">ogółem </t>
  </si>
  <si>
    <t>WYSZCZEGÓLNIENIE</t>
  </si>
  <si>
    <t>Tab. 1. Terminy spłaty zobowiązań przez klientów</t>
  </si>
  <si>
    <t>Tab. 2. Oszacowanie przychodów ze sprzedaży netto</t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</si>
  <si>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imes New Roman"/>
        <family val="1"/>
        <charset val="238"/>
      </rPr>
      <t>Fakturowaną wielkość przychodów [1] - [2]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</si>
  <si>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imes New Roman"/>
        <family val="1"/>
        <charset val="238"/>
      </rPr>
      <t>Należności z tytułu przychodów ze sprzedaży [3] - [4]</t>
    </r>
  </si>
  <si>
    <r>
      <t>9.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imes New Roman"/>
        <family val="1"/>
        <charset val="238"/>
      </rPr>
      <t>Przychody ze sprzedaży netto [5] - [8]</t>
    </r>
  </si>
  <si>
    <t>8.    Razem koszt kredytu kupieckiego [6] + [7]</t>
  </si>
  <si>
    <t>Wielkość sprzedaży w skali roku wynosiła dla poszczególnych klientów odpowiednio:</t>
  </si>
  <si>
    <t>Zadanie 3</t>
  </si>
  <si>
    <t>Przeciętna ilość jednostek  produktu przypadająca na pojedyncze zamówienie (w szt.):</t>
  </si>
  <si>
    <t xml:space="preserve">cena </t>
  </si>
  <si>
    <t>średni czas ściągania należności</t>
  </si>
  <si>
    <t>19 dni</t>
  </si>
  <si>
    <t>24 dni</t>
  </si>
  <si>
    <t>34 dni</t>
  </si>
  <si>
    <t>jeśli koszt wytworzenia produktów jest równy 85 zł/ szt. to średni koszt utrzymywania należności wynosi:</t>
  </si>
  <si>
    <t>źródło: B. Nita, Rachunkowość w zarządzaniu strategicznym przedsiębiorstwem, Oficyna Wolters Kluwer Business, Warszawa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</si>
</sst>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z_ł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7" xfId="0" applyBorder="1"/>
    <xf numFmtId="0" fontId="1" fillId="0" borderId="7" xfId="0" applyFont="1" applyBorder="1" applyAlignment="1">
      <alignment horizontal="left" vertical="center" indent="5"/>
    </xf>
    <xf numFmtId="0" fontId="1" fillId="0" borderId="8" xfId="0" applyFont="1" applyFill="1" applyBorder="1" applyAlignment="1">
      <alignment vertical="center" wrapText="1"/>
    </xf>
    <xf numFmtId="0" fontId="1" fillId="0" borderId="7" xfId="0" applyFont="1" applyBorder="1"/>
    <xf numFmtId="0" fontId="2" fillId="0" borderId="0" xfId="0" applyFont="1" applyFill="1" applyBorder="1" applyAlignment="1">
      <alignment horizontal="center" vertical="center" wrapText="1"/>
    </xf>
    <xf numFmtId="164" fontId="0" fillId="0" borderId="7" xfId="0" applyNumberFormat="1" applyBorder="1"/>
    <xf numFmtId="0" fontId="1" fillId="0" borderId="0" xfId="0" applyFont="1" applyFill="1" applyBorder="1" applyAlignment="1">
      <alignment horizontal="left" vertical="center" indent="5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7" workbookViewId="0">
      <selection activeCell="A32" sqref="A32"/>
    </sheetView>
  </sheetViews>
  <sheetFormatPr defaultRowHeight="14.4" x14ac:dyDescent="0.3"/>
  <cols>
    <col min="1" max="1" width="68.5546875" bestFit="1" customWidth="1"/>
    <col min="2" max="2" width="11.77734375" customWidth="1"/>
    <col min="3" max="3" width="12" customWidth="1"/>
    <col min="4" max="4" width="10.44140625" bestFit="1" customWidth="1"/>
    <col min="5" max="5" width="11.44140625" bestFit="1" customWidth="1"/>
    <col min="8" max="8" width="23.21875" customWidth="1"/>
  </cols>
  <sheetData>
    <row r="1" spans="1:8" ht="14.55" x14ac:dyDescent="0.35">
      <c r="A1" t="s">
        <v>26</v>
      </c>
    </row>
    <row r="3" spans="1:8" x14ac:dyDescent="0.3">
      <c r="A3" s="9" t="s">
        <v>25</v>
      </c>
      <c r="B3" s="6" t="s">
        <v>27</v>
      </c>
      <c r="C3" s="6"/>
      <c r="D3" s="6"/>
      <c r="E3" s="6"/>
      <c r="F3" s="6"/>
      <c r="G3" s="6"/>
      <c r="H3" s="6"/>
    </row>
    <row r="4" spans="1:8" x14ac:dyDescent="0.3">
      <c r="A4" s="9" t="s">
        <v>0</v>
      </c>
      <c r="B4" s="18">
        <v>500</v>
      </c>
      <c r="C4" s="19"/>
      <c r="D4" s="19"/>
      <c r="E4" s="19"/>
      <c r="F4" s="19"/>
      <c r="G4" s="19"/>
      <c r="H4" s="20"/>
    </row>
    <row r="5" spans="1:8" x14ac:dyDescent="0.3">
      <c r="A5" s="9" t="s">
        <v>1</v>
      </c>
      <c r="B5" s="18">
        <v>300</v>
      </c>
      <c r="C5" s="19"/>
      <c r="D5" s="19"/>
      <c r="E5" s="19"/>
      <c r="F5" s="19"/>
      <c r="G5" s="19"/>
      <c r="H5" s="20"/>
    </row>
    <row r="6" spans="1:8" x14ac:dyDescent="0.3">
      <c r="A6" s="9" t="s">
        <v>2</v>
      </c>
      <c r="B6" s="18">
        <v>1200</v>
      </c>
      <c r="C6" s="19"/>
      <c r="D6" s="19"/>
      <c r="E6" s="19"/>
      <c r="F6" s="19"/>
      <c r="G6" s="19"/>
      <c r="H6" s="20"/>
    </row>
    <row r="7" spans="1:8" ht="24.6" customHeight="1" thickBot="1" x14ac:dyDescent="0.35">
      <c r="A7" s="1" t="s">
        <v>19</v>
      </c>
      <c r="B7">
        <v>12000</v>
      </c>
      <c r="C7">
        <v>14400</v>
      </c>
      <c r="D7">
        <v>19200</v>
      </c>
    </row>
    <row r="8" spans="1:8" ht="37.950000000000003" customHeight="1" thickBot="1" x14ac:dyDescent="0.35">
      <c r="A8" s="13" t="s">
        <v>3</v>
      </c>
      <c r="B8" s="15" t="s">
        <v>4</v>
      </c>
      <c r="C8" s="16"/>
      <c r="D8" s="17"/>
    </row>
    <row r="9" spans="1:8" ht="15" thickBot="1" x14ac:dyDescent="0.35">
      <c r="A9" s="14"/>
      <c r="B9" s="2" t="s">
        <v>5</v>
      </c>
      <c r="C9" s="2" t="s">
        <v>6</v>
      </c>
      <c r="D9" s="2" t="s">
        <v>7</v>
      </c>
      <c r="G9" s="10" t="s">
        <v>28</v>
      </c>
      <c r="H9">
        <v>500</v>
      </c>
    </row>
    <row r="10" spans="1:8" ht="15" thickBot="1" x14ac:dyDescent="0.4">
      <c r="A10" s="3" t="s">
        <v>8</v>
      </c>
      <c r="B10" s="4">
        <v>18</v>
      </c>
      <c r="C10" s="4">
        <v>24</v>
      </c>
      <c r="D10" s="4">
        <v>0</v>
      </c>
    </row>
    <row r="11" spans="1:8" ht="15" thickBot="1" x14ac:dyDescent="0.4">
      <c r="A11" s="3" t="s">
        <v>9</v>
      </c>
      <c r="B11" s="4">
        <v>3</v>
      </c>
      <c r="C11" s="4">
        <v>18</v>
      </c>
      <c r="D11" s="4">
        <v>14</v>
      </c>
    </row>
    <row r="12" spans="1:8" ht="15" thickBot="1" x14ac:dyDescent="0.4">
      <c r="A12" s="3" t="s">
        <v>10</v>
      </c>
      <c r="B12" s="4">
        <v>3</v>
      </c>
      <c r="C12" s="4">
        <v>6</v>
      </c>
      <c r="D12" s="4">
        <v>2</v>
      </c>
    </row>
    <row r="13" spans="1:8" ht="15" thickBot="1" x14ac:dyDescent="0.35">
      <c r="A13" s="3" t="s">
        <v>11</v>
      </c>
      <c r="B13" s="4">
        <v>24</v>
      </c>
      <c r="C13" s="4">
        <v>48</v>
      </c>
      <c r="D13" s="4">
        <v>16</v>
      </c>
    </row>
    <row r="14" spans="1:8" ht="39" customHeight="1" x14ac:dyDescent="0.3">
      <c r="A14" s="8" t="s">
        <v>20</v>
      </c>
    </row>
    <row r="15" spans="1:8" x14ac:dyDescent="0.3">
      <c r="A15" s="5" t="s">
        <v>18</v>
      </c>
      <c r="B15" s="6" t="s">
        <v>5</v>
      </c>
      <c r="C15" s="6" t="s">
        <v>6</v>
      </c>
      <c r="D15" s="6" t="s">
        <v>7</v>
      </c>
      <c r="E15" s="6" t="s">
        <v>17</v>
      </c>
    </row>
    <row r="16" spans="1:8" x14ac:dyDescent="0.3">
      <c r="A16" s="7" t="s">
        <v>12</v>
      </c>
      <c r="B16" s="11">
        <f>B7*$H$9</f>
        <v>6000000</v>
      </c>
      <c r="C16" s="11">
        <f t="shared" ref="C16:D16" si="0">C7*$H$9</f>
        <v>7200000</v>
      </c>
      <c r="D16" s="11">
        <f t="shared" si="0"/>
        <v>9600000</v>
      </c>
      <c r="E16" s="11">
        <f t="shared" ref="E16:E24" si="1">SUM(B16:D16)</f>
        <v>22800000</v>
      </c>
    </row>
    <row r="17" spans="1:5" x14ac:dyDescent="0.3">
      <c r="A17" s="7" t="s">
        <v>13</v>
      </c>
      <c r="B17" s="11">
        <f>B16*0.03</f>
        <v>180000</v>
      </c>
      <c r="C17" s="11">
        <v>0</v>
      </c>
      <c r="D17" s="11">
        <f>D16*0.05</f>
        <v>480000</v>
      </c>
      <c r="E17" s="11">
        <f t="shared" si="1"/>
        <v>660000</v>
      </c>
    </row>
    <row r="18" spans="1:5" x14ac:dyDescent="0.3">
      <c r="A18" s="7" t="s">
        <v>21</v>
      </c>
      <c r="B18" s="11">
        <f>B16-B17</f>
        <v>5820000</v>
      </c>
      <c r="C18" s="11">
        <f t="shared" ref="C18:D18" si="2">C16-C17</f>
        <v>7200000</v>
      </c>
      <c r="D18" s="11">
        <f t="shared" si="2"/>
        <v>9120000</v>
      </c>
      <c r="E18" s="11">
        <f t="shared" si="1"/>
        <v>22140000</v>
      </c>
    </row>
    <row r="19" spans="1:5" x14ac:dyDescent="0.3">
      <c r="A19" s="7" t="s">
        <v>14</v>
      </c>
      <c r="B19" s="11">
        <f>1600*(1-0.03)*H9</f>
        <v>776000</v>
      </c>
      <c r="C19" s="11">
        <f>150*H9</f>
        <v>75000</v>
      </c>
      <c r="D19" s="11">
        <v>0</v>
      </c>
      <c r="E19" s="11">
        <f t="shared" si="1"/>
        <v>851000</v>
      </c>
    </row>
    <row r="20" spans="1:5" x14ac:dyDescent="0.3">
      <c r="A20" s="7" t="s">
        <v>22</v>
      </c>
      <c r="B20" s="11">
        <f>B18-B19</f>
        <v>5044000</v>
      </c>
      <c r="C20" s="11">
        <f t="shared" ref="C20:D20" si="3">C18-C19</f>
        <v>7125000</v>
      </c>
      <c r="D20" s="11">
        <f t="shared" si="3"/>
        <v>9120000</v>
      </c>
      <c r="E20" s="11">
        <f t="shared" si="1"/>
        <v>21289000</v>
      </c>
    </row>
    <row r="21" spans="1:5" x14ac:dyDescent="0.3">
      <c r="A21" s="7" t="s">
        <v>15</v>
      </c>
      <c r="B21" s="11">
        <f>0.02*B20*(18/24)</f>
        <v>75660</v>
      </c>
      <c r="C21" s="11">
        <f>0.02*C20*(24/48)</f>
        <v>71250</v>
      </c>
      <c r="D21" s="11">
        <v>0</v>
      </c>
      <c r="E21" s="11">
        <f t="shared" si="1"/>
        <v>146910</v>
      </c>
    </row>
    <row r="22" spans="1:5" x14ac:dyDescent="0.3">
      <c r="A22" s="7" t="s">
        <v>16</v>
      </c>
      <c r="B22" s="11">
        <f>B29</f>
        <v>9557.2602739726026</v>
      </c>
      <c r="C22" s="11">
        <f t="shared" ref="C22:D22" si="4">C29</f>
        <v>14486.794520547945</v>
      </c>
      <c r="D22" s="11">
        <f t="shared" si="4"/>
        <v>27363.945205479453</v>
      </c>
      <c r="E22" s="11">
        <f t="shared" si="1"/>
        <v>51408</v>
      </c>
    </row>
    <row r="23" spans="1:5" ht="14.55" x14ac:dyDescent="0.35">
      <c r="A23" s="7" t="s">
        <v>24</v>
      </c>
      <c r="B23" s="11">
        <f>B21+B22</f>
        <v>85217.260273972599</v>
      </c>
      <c r="C23" s="11">
        <f t="shared" ref="C23:D23" si="5">C21+C22</f>
        <v>85736.794520547948</v>
      </c>
      <c r="D23" s="11">
        <f t="shared" si="5"/>
        <v>27363.945205479453</v>
      </c>
      <c r="E23" s="11">
        <f t="shared" si="1"/>
        <v>198318</v>
      </c>
    </row>
    <row r="24" spans="1:5" x14ac:dyDescent="0.3">
      <c r="A24" s="7" t="s">
        <v>23</v>
      </c>
      <c r="B24" s="11">
        <f>B20-B23</f>
        <v>4958782.7397260275</v>
      </c>
      <c r="C24" s="11">
        <f t="shared" ref="C24:D24" si="6">C20-C23</f>
        <v>7039263.2054794524</v>
      </c>
      <c r="D24" s="11">
        <f t="shared" si="6"/>
        <v>9092636.0547945201</v>
      </c>
      <c r="E24" s="11">
        <f t="shared" si="1"/>
        <v>21090682</v>
      </c>
    </row>
    <row r="26" spans="1:5" x14ac:dyDescent="0.3">
      <c r="A26" s="12" t="s">
        <v>29</v>
      </c>
      <c r="B26">
        <f>10*(18/24)+30*(3/24)+60*(3/24)</f>
        <v>18.75</v>
      </c>
      <c r="C26">
        <f>10*(24/48)+30*(18/48)+60*(6/48)</f>
        <v>23.75</v>
      </c>
      <c r="D26">
        <f>10*(0/16)+30*(14/16)+60*(2/16)</f>
        <v>33.75</v>
      </c>
    </row>
    <row r="27" spans="1:5" ht="14.55" x14ac:dyDescent="0.35">
      <c r="B27" t="s">
        <v>30</v>
      </c>
      <c r="C27" t="s">
        <v>31</v>
      </c>
      <c r="D27" t="s">
        <v>32</v>
      </c>
    </row>
    <row r="28" spans="1:5" x14ac:dyDescent="0.3">
      <c r="A28" s="12" t="s">
        <v>33</v>
      </c>
    </row>
    <row r="29" spans="1:5" ht="14.55" x14ac:dyDescent="0.35">
      <c r="B29">
        <f>(85*12000)*0.18*19/365</f>
        <v>9557.2602739726026</v>
      </c>
      <c r="C29">
        <f>(85*14400)*0.18*24/365</f>
        <v>14486.794520547945</v>
      </c>
      <c r="D29">
        <f>(85*19200)*0.18*34/365</f>
        <v>27363.945205479453</v>
      </c>
    </row>
    <row r="31" spans="1:5" x14ac:dyDescent="0.3">
      <c r="A31" t="s">
        <v>34</v>
      </c>
    </row>
  </sheetData>
  <mergeCells count="5">
    <mergeCell ref="A8:A9"/>
    <mergeCell ref="B8:D8"/>
    <mergeCell ref="B4:H4"/>
    <mergeCell ref="B5:H5"/>
    <mergeCell ref="B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2019-05-31T11:49:28Z</dcterms:created>
  <dcterms:modified xsi:type="dcterms:W3CDTF">2019-06-17T16:34:02Z</dcterms:modified>
</cp:coreProperties>
</file>