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 activeTab="3"/>
  </bookViews>
  <sheets>
    <sheet name="prog_rent" sheetId="1" r:id="rId1"/>
    <sheet name="MB" sheetId="2" r:id="rId2"/>
    <sheet name="PF" sheetId="3" r:id="rId3"/>
    <sheet name="SB" sheetId="4" r:id="rId4"/>
    <sheet name="Ef_KS" sheetId="5" r:id="rId5"/>
    <sheet name="obnizenie_ceny" sheetId="6" r:id="rId6"/>
    <sheet name="wzrost_ceny" sheetId="7" r:id="rId7"/>
    <sheet name="dzwignia_oper" sheetId="8" r:id="rId8"/>
    <sheet name="cd" sheetId="9" r:id="rId9"/>
  </sheets>
  <calcPr calcId="145621"/>
</workbook>
</file>

<file path=xl/calcChain.xml><?xml version="1.0" encoding="utf-8"?>
<calcChain xmlns="http://schemas.openxmlformats.org/spreadsheetml/2006/main">
  <c r="D25" i="9" l="1"/>
  <c r="C25" i="9"/>
  <c r="D24" i="9"/>
  <c r="D21" i="9"/>
  <c r="C21" i="9"/>
  <c r="D20" i="9"/>
  <c r="D22" i="9" s="1"/>
  <c r="D23" i="9" s="1"/>
  <c r="C20" i="9"/>
  <c r="C22" i="9" s="1"/>
  <c r="C23" i="9" s="1"/>
  <c r="H15" i="3" l="1"/>
  <c r="H16" i="3"/>
  <c r="H17" i="3"/>
  <c r="H18" i="3"/>
  <c r="H19" i="3"/>
  <c r="H14" i="3"/>
  <c r="G3" i="2"/>
  <c r="G4" i="2"/>
  <c r="G5" i="2"/>
  <c r="G6" i="2"/>
  <c r="G7" i="2"/>
  <c r="G2" i="2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  <c r="F3" i="1" l="1"/>
  <c r="F2" i="1"/>
  <c r="F7" i="1"/>
  <c r="E6" i="1"/>
  <c r="F6" i="1" s="1"/>
  <c r="E5" i="1"/>
  <c r="F5" i="1" s="1"/>
  <c r="E4" i="1"/>
  <c r="F4" i="1" s="1"/>
  <c r="E3" i="1"/>
  <c r="E2" i="1"/>
  <c r="E7" i="1"/>
</calcChain>
</file>

<file path=xl/sharedStrings.xml><?xml version="1.0" encoding="utf-8"?>
<sst xmlns="http://schemas.openxmlformats.org/spreadsheetml/2006/main" count="118" uniqueCount="87">
  <si>
    <t>Rozmiary sprzedaży w szt (x)</t>
  </si>
  <si>
    <t>Przychód w zł (p*x)</t>
  </si>
  <si>
    <t>Koszty zmienne w zł (a*x)=Ka</t>
  </si>
  <si>
    <t>Koszty stałe w zł (S)</t>
  </si>
  <si>
    <t>Wynik okresu</t>
  </si>
  <si>
    <t>Koszty całkowite</t>
  </si>
  <si>
    <t>Jednostkowe koszty zmienne (a) = 30</t>
  </si>
  <si>
    <t>Cena sprzedaży (p) = 80</t>
  </si>
  <si>
    <t>Obliczenie progu rentowności wyrażonego rozmiarami sprzedaży: R = 120 000/(80 - 50) = 2400 szt.</t>
  </si>
  <si>
    <t>Roczne koszty stałe (S) = 120 000</t>
  </si>
  <si>
    <t>Obliczenie progu rentowności wyrażonego rozmiarami sprzedaży: R = S/[1-(a/p)]</t>
  </si>
  <si>
    <t>Obliczenie poziomu przychodu ze sprzedaży zapewniającego osiągnięcie progu rentowności: R = 120 000/[1 - (30/80)] = 192 000 zł</t>
  </si>
  <si>
    <t>Obliczenie progu rentowności wyrażonego rozmiarami sprzedaży: R = S/(p-a)</t>
  </si>
  <si>
    <t>m - marża brutto dla produktu: (p - a)</t>
  </si>
  <si>
    <t>Marża brutto w zł (p-a)*x</t>
  </si>
  <si>
    <t>Próg płynności finansowej (PF)</t>
  </si>
  <si>
    <t>Wszystkie koszty są wydatkami w krótkim okresie, tylko koszt amortyzacji (A) nie stanowi wydatku.</t>
  </si>
  <si>
    <t>Dla ustalenia progu płynności koszty stałe okresu należy skorygować o koszt amortyzacji.</t>
  </si>
  <si>
    <t>x = S/(p - a)</t>
  </si>
  <si>
    <t>x(p - a) = S</t>
  </si>
  <si>
    <t>Próg płynności (PF) występuje wtedy, gdy globalna marża brutto (MB) jest tak duża, że pokrywa koszty stałe okresu pomniejszone o koszty amortyzacji (A):</t>
  </si>
  <si>
    <t>MB = (p - a)*x = S - A</t>
  </si>
  <si>
    <t>Próg płynności (PF) = (S - A)/(p - a)</t>
  </si>
  <si>
    <t>Próg płynności (PF) = (120 000 - 30 000)/(80 - 30) = 1800 szt.</t>
  </si>
  <si>
    <t>Niech amortyzacja (A) = 30 000 zł</t>
  </si>
  <si>
    <t>S - A</t>
  </si>
  <si>
    <t>Analiza zmian sprzedaży</t>
  </si>
  <si>
    <t>O ile procent mogą najwyżej obniżyć się przychody ze sprzedaży, aby przedsiębiorstwo nie osiągnęło straty?</t>
  </si>
  <si>
    <t>Wartość strefy bezpieczeństwa (SB) = (p*x1) - (p*x0)</t>
  </si>
  <si>
    <t>lub Wskaźnik bezpieczeństwa (WSB) = [(x1 - x0)*100]/x1</t>
  </si>
  <si>
    <t xml:space="preserve">Przy założeniach z poprzedniego przykładu, plan sprzedaży produktu A dla przedsiębiorstwa wynosi 4000 szt. </t>
  </si>
  <si>
    <t>Strefa bezpieczeństwa = 80*4000 - 80*2400 = 320 000 - 192 000 = 128 000</t>
  </si>
  <si>
    <t>Wskaźnik bezpieczeństwa = (128 000/320 000)*100 = 40%</t>
  </si>
  <si>
    <t>lub Wskaźnik bezpieczeństwa = [(4000 szt. - 2400 szt.)*100]/4000 = 40%</t>
  </si>
  <si>
    <t>Stopień efektywności kosztów stałych (SW)</t>
  </si>
  <si>
    <t>Przy założeniach z poprzedniego przykładu, przy sprzedaży 4000 szt. produktu A, stopień efektywności kosztów stałych:</t>
  </si>
  <si>
    <t>SW = 200 000/120 000 = 1,66</t>
  </si>
  <si>
    <t>SW = MB/S = (p - a)*x</t>
  </si>
  <si>
    <t>Jeśli SW = 1 to przedsiębiorstwo osiąga tylko prób rentowności i utraciło zdolność realizacji zysku</t>
  </si>
  <si>
    <t>Ocena wpływu zmiany cen - obniżenie</t>
  </si>
  <si>
    <t>Źródło: I. Sobańska (red.), Rachunek kosztów i rachunkowość zarządcza, C.H. Beck, Warszawa 2006, s. 148 - 179</t>
  </si>
  <si>
    <t>Zagadnienie zwiększenia udziału przedsiębiorstwa w rynku poprzez obniżenie ceny o 10% i zachowania obecnego poziomu wyniku</t>
  </si>
  <si>
    <t>tzn. o ile powinny wzrosnąć rozmiary sprzedaży, by uzyskać taką samą marżę globalną przy niższej cenie.</t>
  </si>
  <si>
    <t>MB nowa = MB poprzednia</t>
  </si>
  <si>
    <t>x*(80*0,9 - 30) = 4000 szt. * (80 - 30)</t>
  </si>
  <si>
    <t>x = (4000 szt. * 50)/(72*30) = 4762 szt.</t>
  </si>
  <si>
    <t xml:space="preserve">Przyrost wielkości sprzedaży (w szt.)= [(4762-4000)*100]/4000 = 19,05% </t>
  </si>
  <si>
    <t>Ocena wpływu zmiany ceny - wzrost</t>
  </si>
  <si>
    <t>O ile może zmniejszyć się sprzedaż (ilość), jeśli cena zostałaby podwyższona o 10%, a wynik pozostałby na tym samym poziomie?</t>
  </si>
  <si>
    <t>x*(80*1,1 - 30) = 4000 szt.*(80 - 30)</t>
  </si>
  <si>
    <t>x = (4000 szt.*50)/(88*30) = 200 000 / 58 = 3448 szt.</t>
  </si>
  <si>
    <t>Przyrost wielkości sprzedaży (w szt.)= [(3448-4000)*100]/4000 = - 13,8%</t>
  </si>
  <si>
    <t>Ocena wpływu zmian w przychodzie ze sprzedaży na poziom zysku</t>
  </si>
  <si>
    <t>Dźwignia operacyjna (WDO) - o ile procent zmieni się zysk przedsiębiorstwa z działalności operacyjnej (zysk operacyjny) przy danych rozmiarach sprzedaży, jeżeli przychód ze sprzedaży zmieni się o 1%</t>
  </si>
  <si>
    <t>1) WDO = [(p - a)*x]/[(p - a)*x - S]</t>
  </si>
  <si>
    <t>WDO = [(80 - 30)*4000 szt.]/[(80 - 30)*4000 szt. - 120 000] = 200 000/80 000 = 2,5</t>
  </si>
  <si>
    <t>Jeśli przychód ze sprzedaży produktu A zmieni się o 1%, to należy oczekiwać, że nastąpi zmiana wyniku operacyjnego (W) o 2,5%</t>
  </si>
  <si>
    <t>Dźwignia operacyjna - cd.</t>
  </si>
  <si>
    <t>W przedsiebiorstwie wycofano ze sprzedaży produkt A i wprowadzono nowy produkt B, dokonując znacznych innowacji w parku technologicznym dla zachowania dotychczasowego poziomu przychodu ze sprzedaży 320 000 zł i zysku 80 000 zł</t>
  </si>
  <si>
    <t>Dane po wprowadzeniu innowacji:</t>
  </si>
  <si>
    <t>szt.</t>
  </si>
  <si>
    <t>zł</t>
  </si>
  <si>
    <t>Cena sprzedaży (p)</t>
  </si>
  <si>
    <t>Jednostkowe koszty zmienne (a)</t>
  </si>
  <si>
    <t>Roczne koszty stałe (S)</t>
  </si>
  <si>
    <t>Rozmiary sprzedaży (x) (plan)</t>
  </si>
  <si>
    <t>Wynik operacyjny (W) = (80 - 20)*4000 - 160 000 = 80 000</t>
  </si>
  <si>
    <t>MB = (p - a)*x = (80 - 20)*4000 = 240 000</t>
  </si>
  <si>
    <t>3) WDO = 1/WSB</t>
  </si>
  <si>
    <t>2) WDO = MB/W</t>
  </si>
  <si>
    <t>WDO = 240 000 / 80 000 = 3</t>
  </si>
  <si>
    <t>R = 160 000/60 = 2667 szt.</t>
  </si>
  <si>
    <t>Rozmiary sprzedaży</t>
  </si>
  <si>
    <t>Przychód ze sprzedaży</t>
  </si>
  <si>
    <t>minus Koszty zmienne (a*x)</t>
  </si>
  <si>
    <t>Marża brutto (MB)</t>
  </si>
  <si>
    <t>Stopa MB</t>
  </si>
  <si>
    <t>Koszty stałe</t>
  </si>
  <si>
    <t>Wynik operacyjny (zysk)</t>
  </si>
  <si>
    <t>Wskaźnik bezpieczeństwa (WSB)</t>
  </si>
  <si>
    <t>Próg rentowności (R)</t>
  </si>
  <si>
    <t>Produkt A</t>
  </si>
  <si>
    <t>Produkt B</t>
  </si>
  <si>
    <t xml:space="preserve">szt. </t>
  </si>
  <si>
    <t>%</t>
  </si>
  <si>
    <t>Przy produkcji wyrobu A zmniejszenie przychodu o 10% oznaczało utratę dotychczasowej kwoty zysku o 25%. Zmniejszenie przychodu ze sprzedaży przy produkcji wyrobu B oznacza, że przedsiebiorstwo osiągałoby zysk mniejszy o 30%.</t>
  </si>
  <si>
    <t>Wskaźnik bezpieczeństwa WSB = [[(p*x1) - (p*x0)]*100]/p*x1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</si>
</sst>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prog_rent!$B$1</c:f>
              <c:strCache>
                <c:ptCount val="1"/>
                <c:pt idx="0">
                  <c:v>Przychód w zł (p*x)</c:v>
                </c:pt>
              </c:strCache>
            </c:strRef>
          </c:tx>
          <c:val>
            <c:numRef>
              <c:f>prog_rent!$B$2:$B$7</c:f>
              <c:numCache>
                <c:formatCode>General</c:formatCode>
                <c:ptCount val="6"/>
                <c:pt idx="0">
                  <c:v>0</c:v>
                </c:pt>
                <c:pt idx="1">
                  <c:v>80000</c:v>
                </c:pt>
                <c:pt idx="2">
                  <c:v>160000</c:v>
                </c:pt>
                <c:pt idx="3">
                  <c:v>240000</c:v>
                </c:pt>
                <c:pt idx="4">
                  <c:v>320000</c:v>
                </c:pt>
                <c:pt idx="5">
                  <c:v>400000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prog_rent!$C$1</c:f>
              <c:strCache>
                <c:ptCount val="1"/>
                <c:pt idx="0">
                  <c:v>Koszty zmienne w zł (a*x)=Ka</c:v>
                </c:pt>
              </c:strCache>
            </c:strRef>
          </c:tx>
          <c:val>
            <c:numRef>
              <c:f>prog_rent!$C$2:$C$7</c:f>
              <c:numCache>
                <c:formatCode>General</c:formatCode>
                <c:ptCount val="6"/>
                <c:pt idx="0">
                  <c:v>0</c:v>
                </c:pt>
                <c:pt idx="1">
                  <c:v>30000</c:v>
                </c:pt>
                <c:pt idx="2">
                  <c:v>60000</c:v>
                </c:pt>
                <c:pt idx="3">
                  <c:v>90000</c:v>
                </c:pt>
                <c:pt idx="4">
                  <c:v>120000</c:v>
                </c:pt>
                <c:pt idx="5">
                  <c:v>150000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prog_rent!$D$1</c:f>
              <c:strCache>
                <c:ptCount val="1"/>
                <c:pt idx="0">
                  <c:v>Koszty stałe w zł (S)</c:v>
                </c:pt>
              </c:strCache>
            </c:strRef>
          </c:tx>
          <c:val>
            <c:numRef>
              <c:f>prog_rent!$D$2:$D$7</c:f>
              <c:numCache>
                <c:formatCode>General</c:formatCode>
                <c:ptCount val="6"/>
                <c:pt idx="0">
                  <c:v>120000</c:v>
                </c:pt>
                <c:pt idx="1">
                  <c:v>120000</c:v>
                </c:pt>
                <c:pt idx="2">
                  <c:v>120000</c:v>
                </c:pt>
                <c:pt idx="3">
                  <c:v>120000</c:v>
                </c:pt>
                <c:pt idx="4">
                  <c:v>120000</c:v>
                </c:pt>
                <c:pt idx="5">
                  <c:v>120000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prog_rent!$E$1</c:f>
              <c:strCache>
                <c:ptCount val="1"/>
                <c:pt idx="0">
                  <c:v>Koszty całkowite</c:v>
                </c:pt>
              </c:strCache>
            </c:strRef>
          </c:tx>
          <c:val>
            <c:numRef>
              <c:f>prog_rent!$E$2:$E$7</c:f>
              <c:numCache>
                <c:formatCode>General</c:formatCode>
                <c:ptCount val="6"/>
                <c:pt idx="0">
                  <c:v>120000</c:v>
                </c:pt>
                <c:pt idx="1">
                  <c:v>150000</c:v>
                </c:pt>
                <c:pt idx="2">
                  <c:v>180000</c:v>
                </c:pt>
                <c:pt idx="3">
                  <c:v>210000</c:v>
                </c:pt>
                <c:pt idx="4">
                  <c:v>240000</c:v>
                </c:pt>
                <c:pt idx="5">
                  <c:v>270000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prog_rent!$F$1</c:f>
              <c:strCache>
                <c:ptCount val="1"/>
                <c:pt idx="0">
                  <c:v>Wynik okresu</c:v>
                </c:pt>
              </c:strCache>
            </c:strRef>
          </c:tx>
          <c:val>
            <c:numRef>
              <c:f>prog_rent!$F$2:$F$7</c:f>
              <c:numCache>
                <c:formatCode>General</c:formatCode>
                <c:ptCount val="6"/>
                <c:pt idx="0">
                  <c:v>-120000</c:v>
                </c:pt>
                <c:pt idx="1">
                  <c:v>-70000</c:v>
                </c:pt>
                <c:pt idx="2">
                  <c:v>-20000</c:v>
                </c:pt>
                <c:pt idx="3">
                  <c:v>30000</c:v>
                </c:pt>
                <c:pt idx="4">
                  <c:v>80000</c:v>
                </c:pt>
                <c:pt idx="5">
                  <c:v>130000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96896"/>
        <c:axId val="56498432"/>
      </c:lineChart>
      <c:catAx>
        <c:axId val="56496896"/>
        <c:scaling>
          <c:orientation val="minMax"/>
        </c:scaling>
        <c:delete val="0"/>
        <c:axPos val="b"/>
        <c:majorTickMark val="out"/>
        <c:minorTickMark val="none"/>
        <c:tickLblPos val="nextTo"/>
        <c:crossAx val="56498432"/>
        <c:crosses val="autoZero"/>
        <c:auto val="1"/>
        <c:lblAlgn val="ctr"/>
        <c:lblOffset val="100"/>
        <c:noMultiLvlLbl val="0"/>
      </c:catAx>
      <c:valAx>
        <c:axId val="56498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pl-PL"/>
          </a:p>
        </c:txPr>
        <c:crossAx val="5649689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800"/>
          </a:pPr>
          <a:endParaRPr lang="pl-P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MB!$D$1</c:f>
              <c:strCache>
                <c:ptCount val="1"/>
                <c:pt idx="0">
                  <c:v>Koszty stałe w zł (S)</c:v>
                </c:pt>
              </c:strCache>
            </c:strRef>
          </c:tx>
          <c:val>
            <c:numRef>
              <c:f>MB!$D$2:$D$7</c:f>
              <c:numCache>
                <c:formatCode>General</c:formatCode>
                <c:ptCount val="6"/>
                <c:pt idx="0">
                  <c:v>120000</c:v>
                </c:pt>
                <c:pt idx="1">
                  <c:v>120000</c:v>
                </c:pt>
                <c:pt idx="2">
                  <c:v>120000</c:v>
                </c:pt>
                <c:pt idx="3">
                  <c:v>120000</c:v>
                </c:pt>
                <c:pt idx="4">
                  <c:v>120000</c:v>
                </c:pt>
                <c:pt idx="5">
                  <c:v>120000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MB!$E$1</c:f>
              <c:strCache>
                <c:ptCount val="1"/>
                <c:pt idx="0">
                  <c:v>Koszty całkowite</c:v>
                </c:pt>
              </c:strCache>
            </c:strRef>
          </c:tx>
          <c:val>
            <c:numRef>
              <c:f>MB!$E$2:$E$7</c:f>
            </c:numRef>
          </c:val>
          <c:smooth val="0"/>
        </c:ser>
        <c:ser>
          <c:idx val="2"/>
          <c:order val="2"/>
          <c:tx>
            <c:strRef>
              <c:f>MB!$F$1</c:f>
              <c:strCache>
                <c:ptCount val="1"/>
                <c:pt idx="0">
                  <c:v>Wynik okresu</c:v>
                </c:pt>
              </c:strCache>
            </c:strRef>
          </c:tx>
          <c:val>
            <c:numRef>
              <c:f>MB!$F$2:$F$7</c:f>
              <c:numCache>
                <c:formatCode>General</c:formatCode>
                <c:ptCount val="6"/>
                <c:pt idx="0">
                  <c:v>-120000</c:v>
                </c:pt>
                <c:pt idx="1">
                  <c:v>-70000</c:v>
                </c:pt>
                <c:pt idx="2">
                  <c:v>-20000</c:v>
                </c:pt>
                <c:pt idx="3">
                  <c:v>30000</c:v>
                </c:pt>
                <c:pt idx="4">
                  <c:v>80000</c:v>
                </c:pt>
                <c:pt idx="5">
                  <c:v>130000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MB!$G$1</c:f>
              <c:strCache>
                <c:ptCount val="1"/>
                <c:pt idx="0">
                  <c:v>Marża brutto w zł (p-a)*x</c:v>
                </c:pt>
              </c:strCache>
            </c:strRef>
          </c:tx>
          <c:val>
            <c:numRef>
              <c:f>MB!$G$2:$G$7</c:f>
              <c:numCache>
                <c:formatCode>General</c:formatCode>
                <c:ptCount val="6"/>
                <c:pt idx="0">
                  <c:v>0</c:v>
                </c:pt>
                <c:pt idx="1">
                  <c:v>50000</c:v>
                </c:pt>
                <c:pt idx="2">
                  <c:v>100000</c:v>
                </c:pt>
                <c:pt idx="3">
                  <c:v>150000</c:v>
                </c:pt>
                <c:pt idx="4">
                  <c:v>200000</c:v>
                </c:pt>
                <c:pt idx="5">
                  <c:v>250000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20576"/>
        <c:axId val="112122112"/>
      </c:lineChart>
      <c:catAx>
        <c:axId val="112120576"/>
        <c:scaling>
          <c:orientation val="minMax"/>
        </c:scaling>
        <c:delete val="0"/>
        <c:axPos val="b"/>
        <c:majorTickMark val="out"/>
        <c:minorTickMark val="none"/>
        <c:tickLblPos val="nextTo"/>
        <c:crossAx val="112122112"/>
        <c:crosses val="autoZero"/>
        <c:auto val="1"/>
        <c:lblAlgn val="ctr"/>
        <c:lblOffset val="100"/>
        <c:noMultiLvlLbl val="0"/>
      </c:catAx>
      <c:valAx>
        <c:axId val="112122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120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PF!$G$13</c:f>
              <c:strCache>
                <c:ptCount val="1"/>
                <c:pt idx="0">
                  <c:v>Marża brutto w zł (p-a)*x</c:v>
                </c:pt>
              </c:strCache>
            </c:strRef>
          </c:tx>
          <c:val>
            <c:numRef>
              <c:f>PF!$G$14:$G$19</c:f>
              <c:numCache>
                <c:formatCode>General</c:formatCode>
                <c:ptCount val="6"/>
                <c:pt idx="0">
                  <c:v>0</c:v>
                </c:pt>
                <c:pt idx="1">
                  <c:v>50000</c:v>
                </c:pt>
                <c:pt idx="2">
                  <c:v>100000</c:v>
                </c:pt>
                <c:pt idx="3">
                  <c:v>150000</c:v>
                </c:pt>
                <c:pt idx="4">
                  <c:v>200000</c:v>
                </c:pt>
                <c:pt idx="5">
                  <c:v>250000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PF!$H$13</c:f>
              <c:strCache>
                <c:ptCount val="1"/>
                <c:pt idx="0">
                  <c:v>S - A</c:v>
                </c:pt>
              </c:strCache>
            </c:strRef>
          </c:tx>
          <c:val>
            <c:numRef>
              <c:f>PF!$H$14:$H$19</c:f>
              <c:numCache>
                <c:formatCode>General</c:formatCode>
                <c:ptCount val="6"/>
                <c:pt idx="0">
                  <c:v>90000</c:v>
                </c:pt>
                <c:pt idx="1">
                  <c:v>90000</c:v>
                </c:pt>
                <c:pt idx="2">
                  <c:v>90000</c:v>
                </c:pt>
                <c:pt idx="3">
                  <c:v>90000</c:v>
                </c:pt>
                <c:pt idx="4">
                  <c:v>90000</c:v>
                </c:pt>
                <c:pt idx="5">
                  <c:v>90000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367552"/>
        <c:axId val="57381632"/>
      </c:lineChart>
      <c:catAx>
        <c:axId val="57367552"/>
        <c:scaling>
          <c:orientation val="minMax"/>
        </c:scaling>
        <c:delete val="0"/>
        <c:axPos val="b"/>
        <c:majorTickMark val="out"/>
        <c:minorTickMark val="none"/>
        <c:tickLblPos val="nextTo"/>
        <c:crossAx val="57381632"/>
        <c:crosses val="autoZero"/>
        <c:auto val="1"/>
        <c:lblAlgn val="ctr"/>
        <c:lblOffset val="100"/>
        <c:noMultiLvlLbl val="0"/>
      </c:catAx>
      <c:valAx>
        <c:axId val="57381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7367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187698</xdr:colOff>
      <xdr:row>0</xdr:row>
      <xdr:rowOff>62052</xdr:rowOff>
    </xdr:from>
    <xdr:to>
      <xdr:col>13</xdr:col>
      <xdr:colOff>492498</xdr:colOff>
      <xdr:row>11</xdr:row>
      <xdr:rowOff>138252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324970</xdr:colOff>
      <xdr:row>0</xdr:row>
      <xdr:rowOff>177613</xdr:rowOff>
    </xdr:from>
    <xdr:to>
      <xdr:col>15</xdr:col>
      <xdr:colOff>11206</xdr:colOff>
      <xdr:row>12</xdr:row>
      <xdr:rowOff>63313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5</xdr:row>
      <xdr:rowOff>416719</xdr:rowOff>
    </xdr:from>
    <xdr:to>
      <xdr:col>14</xdr:col>
      <xdr:colOff>53577</xdr:colOff>
      <xdr:row>12</xdr:row>
      <xdr:rowOff>643995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4" zoomScale="170" zoomScaleNormal="170" workbookViewId="0">
      <selection activeCell="C18" sqref="C18"/>
    </sheetView>
  </sheetViews>
  <sheetFormatPr defaultRowHeight="15" x14ac:dyDescent="0.25"/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/>
      <c r="H1" s="1"/>
      <c r="I1" s="1"/>
      <c r="J1" s="1"/>
    </row>
    <row r="2" spans="1:10" x14ac:dyDescent="0.25">
      <c r="A2">
        <v>0</v>
      </c>
      <c r="B2">
        <v>0</v>
      </c>
      <c r="C2">
        <v>0</v>
      </c>
      <c r="D2">
        <v>120000</v>
      </c>
      <c r="E2">
        <f t="shared" ref="E2:E7" si="0">C2+D2</f>
        <v>120000</v>
      </c>
      <c r="F2">
        <f t="shared" ref="F2:F7" si="1">B2-E2</f>
        <v>-120000</v>
      </c>
    </row>
    <row r="3" spans="1:10" x14ac:dyDescent="0.25">
      <c r="A3">
        <v>1000</v>
      </c>
      <c r="B3">
        <v>80000</v>
      </c>
      <c r="C3">
        <v>30000</v>
      </c>
      <c r="D3">
        <v>120000</v>
      </c>
      <c r="E3">
        <f t="shared" si="0"/>
        <v>150000</v>
      </c>
      <c r="F3">
        <f t="shared" si="1"/>
        <v>-70000</v>
      </c>
    </row>
    <row r="4" spans="1:10" x14ac:dyDescent="0.25">
      <c r="A4">
        <v>2000</v>
      </c>
      <c r="B4">
        <v>160000</v>
      </c>
      <c r="C4">
        <v>60000</v>
      </c>
      <c r="D4">
        <v>120000</v>
      </c>
      <c r="E4">
        <f t="shared" si="0"/>
        <v>180000</v>
      </c>
      <c r="F4">
        <f t="shared" si="1"/>
        <v>-20000</v>
      </c>
    </row>
    <row r="5" spans="1:10" x14ac:dyDescent="0.25">
      <c r="A5">
        <v>3000</v>
      </c>
      <c r="B5">
        <v>240000</v>
      </c>
      <c r="C5">
        <v>90000</v>
      </c>
      <c r="D5">
        <v>120000</v>
      </c>
      <c r="E5">
        <f t="shared" si="0"/>
        <v>210000</v>
      </c>
      <c r="F5">
        <f t="shared" si="1"/>
        <v>30000</v>
      </c>
    </row>
    <row r="6" spans="1:10" x14ac:dyDescent="0.25">
      <c r="A6">
        <v>4000</v>
      </c>
      <c r="B6">
        <v>320000</v>
      </c>
      <c r="C6">
        <v>120000</v>
      </c>
      <c r="D6">
        <v>120000</v>
      </c>
      <c r="E6">
        <f t="shared" si="0"/>
        <v>240000</v>
      </c>
      <c r="F6">
        <f t="shared" si="1"/>
        <v>80000</v>
      </c>
    </row>
    <row r="7" spans="1:10" x14ac:dyDescent="0.25">
      <c r="A7">
        <v>5000</v>
      </c>
      <c r="B7">
        <v>400000</v>
      </c>
      <c r="C7">
        <v>150000</v>
      </c>
      <c r="D7">
        <v>120000</v>
      </c>
      <c r="E7">
        <f t="shared" si="0"/>
        <v>270000</v>
      </c>
      <c r="F7">
        <f t="shared" si="1"/>
        <v>130000</v>
      </c>
    </row>
    <row r="9" spans="1:10" x14ac:dyDescent="0.25">
      <c r="A9" t="s">
        <v>6</v>
      </c>
    </row>
    <row r="10" spans="1:10" x14ac:dyDescent="0.25">
      <c r="A10" t="s">
        <v>7</v>
      </c>
    </row>
    <row r="11" spans="1:10" x14ac:dyDescent="0.25">
      <c r="A11" t="s">
        <v>9</v>
      </c>
    </row>
    <row r="12" spans="1:10" x14ac:dyDescent="0.25">
      <c r="A12" t="s">
        <v>13</v>
      </c>
    </row>
    <row r="13" spans="1:10" x14ac:dyDescent="0.25">
      <c r="A13" t="s">
        <v>12</v>
      </c>
    </row>
    <row r="14" spans="1:10" x14ac:dyDescent="0.25">
      <c r="A14" t="s">
        <v>8</v>
      </c>
    </row>
    <row r="15" spans="1:10" x14ac:dyDescent="0.25">
      <c r="A15" t="s">
        <v>10</v>
      </c>
    </row>
    <row r="16" spans="1:10" ht="15" customHeight="1" x14ac:dyDescent="0.25">
      <c r="A16" t="s">
        <v>11</v>
      </c>
    </row>
    <row r="18" spans="1:1" x14ac:dyDescent="0.25">
      <c r="A18" t="s">
        <v>18</v>
      </c>
    </row>
    <row r="19" spans="1:1" x14ac:dyDescent="0.25">
      <c r="A19" t="s">
        <v>19</v>
      </c>
    </row>
    <row r="22" spans="1:1" x14ac:dyDescent="0.25">
      <c r="A22" s="2" t="s">
        <v>40</v>
      </c>
    </row>
  </sheetData>
  <sortState ref="A3:F8">
    <sortCondition ref="A3:A8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70" zoomScaleNormal="170" workbookViewId="0">
      <selection activeCell="D8" sqref="D8"/>
    </sheetView>
  </sheetViews>
  <sheetFormatPr defaultRowHeight="15" x14ac:dyDescent="0.25"/>
  <cols>
    <col min="2" max="3" width="0" hidden="1" customWidth="1"/>
    <col min="5" max="5" width="0" hidden="1" customWidth="1"/>
    <col min="7" max="7" width="10.28515625" customWidth="1"/>
  </cols>
  <sheetData>
    <row r="1" spans="1: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14</v>
      </c>
    </row>
    <row r="2" spans="1:7" x14ac:dyDescent="0.25">
      <c r="A2">
        <v>0</v>
      </c>
      <c r="B2">
        <v>0</v>
      </c>
      <c r="C2">
        <v>0</v>
      </c>
      <c r="D2">
        <v>120000</v>
      </c>
      <c r="E2">
        <f t="shared" ref="E2:E7" si="0">C2+D2</f>
        <v>120000</v>
      </c>
      <c r="F2">
        <f t="shared" ref="F2:F7" si="1">B2-E2</f>
        <v>-120000</v>
      </c>
      <c r="G2">
        <f>(80-30)*A2</f>
        <v>0</v>
      </c>
    </row>
    <row r="3" spans="1:7" x14ac:dyDescent="0.25">
      <c r="A3">
        <v>1000</v>
      </c>
      <c r="B3">
        <v>80000</v>
      </c>
      <c r="C3">
        <v>30000</v>
      </c>
      <c r="D3">
        <v>120000</v>
      </c>
      <c r="E3">
        <f t="shared" si="0"/>
        <v>150000</v>
      </c>
      <c r="F3">
        <f t="shared" si="1"/>
        <v>-70000</v>
      </c>
      <c r="G3">
        <f t="shared" ref="G3:G7" si="2">(80-30)*A3</f>
        <v>50000</v>
      </c>
    </row>
    <row r="4" spans="1:7" x14ac:dyDescent="0.25">
      <c r="A4">
        <v>2000</v>
      </c>
      <c r="B4">
        <v>160000</v>
      </c>
      <c r="C4">
        <v>60000</v>
      </c>
      <c r="D4">
        <v>120000</v>
      </c>
      <c r="E4">
        <f t="shared" si="0"/>
        <v>180000</v>
      </c>
      <c r="F4">
        <f t="shared" si="1"/>
        <v>-20000</v>
      </c>
      <c r="G4">
        <f t="shared" si="2"/>
        <v>100000</v>
      </c>
    </row>
    <row r="5" spans="1:7" x14ac:dyDescent="0.25">
      <c r="A5">
        <v>3000</v>
      </c>
      <c r="B5">
        <v>240000</v>
      </c>
      <c r="C5">
        <v>90000</v>
      </c>
      <c r="D5">
        <v>120000</v>
      </c>
      <c r="E5">
        <f t="shared" si="0"/>
        <v>210000</v>
      </c>
      <c r="F5">
        <f t="shared" si="1"/>
        <v>30000</v>
      </c>
      <c r="G5">
        <f t="shared" si="2"/>
        <v>150000</v>
      </c>
    </row>
    <row r="6" spans="1:7" x14ac:dyDescent="0.25">
      <c r="A6">
        <v>4000</v>
      </c>
      <c r="B6">
        <v>320000</v>
      </c>
      <c r="C6">
        <v>120000</v>
      </c>
      <c r="D6">
        <v>120000</v>
      </c>
      <c r="E6">
        <f t="shared" si="0"/>
        <v>240000</v>
      </c>
      <c r="F6">
        <f t="shared" si="1"/>
        <v>80000</v>
      </c>
      <c r="G6">
        <f t="shared" si="2"/>
        <v>200000</v>
      </c>
    </row>
    <row r="7" spans="1:7" x14ac:dyDescent="0.25">
      <c r="A7">
        <v>5000</v>
      </c>
      <c r="B7">
        <v>400000</v>
      </c>
      <c r="C7">
        <v>150000</v>
      </c>
      <c r="D7">
        <v>120000</v>
      </c>
      <c r="E7">
        <f t="shared" si="0"/>
        <v>270000</v>
      </c>
      <c r="F7">
        <f t="shared" si="1"/>
        <v>130000</v>
      </c>
      <c r="G7">
        <f t="shared" si="2"/>
        <v>250000</v>
      </c>
    </row>
    <row r="15" spans="1:7" x14ac:dyDescent="0.25">
      <c r="A15" s="2" t="s">
        <v>40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3" zoomScale="160" zoomScaleNormal="160" workbookViewId="0">
      <selection activeCell="C26" sqref="C26"/>
    </sheetView>
  </sheetViews>
  <sheetFormatPr defaultRowHeight="15" x14ac:dyDescent="0.25"/>
  <sheetData>
    <row r="1" spans="1:10" x14ac:dyDescent="0.25">
      <c r="A1" t="s">
        <v>15</v>
      </c>
    </row>
    <row r="3" spans="1:10" x14ac:dyDescent="0.25">
      <c r="A3" t="s">
        <v>16</v>
      </c>
    </row>
    <row r="4" spans="1:10" x14ac:dyDescent="0.25">
      <c r="A4" t="s">
        <v>17</v>
      </c>
    </row>
    <row r="6" spans="1:10" ht="34.5" customHeight="1" x14ac:dyDescent="0.25">
      <c r="A6" s="9" t="s">
        <v>20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25">
      <c r="A7" t="s">
        <v>21</v>
      </c>
    </row>
    <row r="9" spans="1:10" x14ac:dyDescent="0.25">
      <c r="A9" t="s">
        <v>22</v>
      </c>
    </row>
    <row r="10" spans="1:10" ht="21.75" customHeight="1" x14ac:dyDescent="0.25">
      <c r="A10" t="s">
        <v>24</v>
      </c>
    </row>
    <row r="11" spans="1:10" x14ac:dyDescent="0.25">
      <c r="A11" t="s">
        <v>23</v>
      </c>
    </row>
    <row r="13" spans="1:10" ht="60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5</v>
      </c>
      <c r="F13" s="1" t="s">
        <v>4</v>
      </c>
      <c r="G13" s="1" t="s">
        <v>14</v>
      </c>
      <c r="H13" s="1" t="s">
        <v>25</v>
      </c>
    </row>
    <row r="14" spans="1:10" x14ac:dyDescent="0.25">
      <c r="A14">
        <v>0</v>
      </c>
      <c r="B14">
        <v>0</v>
      </c>
      <c r="C14">
        <v>0</v>
      </c>
      <c r="D14">
        <v>120000</v>
      </c>
      <c r="E14">
        <v>120000</v>
      </c>
      <c r="F14">
        <v>-120000</v>
      </c>
      <c r="G14">
        <v>0</v>
      </c>
      <c r="H14">
        <f>D14-30000</f>
        <v>90000</v>
      </c>
    </row>
    <row r="15" spans="1:10" x14ac:dyDescent="0.25">
      <c r="A15">
        <v>1000</v>
      </c>
      <c r="B15">
        <v>80000</v>
      </c>
      <c r="C15">
        <v>30000</v>
      </c>
      <c r="D15">
        <v>120000</v>
      </c>
      <c r="E15">
        <v>150000</v>
      </c>
      <c r="F15">
        <v>-70000</v>
      </c>
      <c r="G15">
        <v>50000</v>
      </c>
      <c r="H15">
        <f t="shared" ref="H15:H19" si="0">D15-30000</f>
        <v>90000</v>
      </c>
    </row>
    <row r="16" spans="1:10" x14ac:dyDescent="0.25">
      <c r="A16">
        <v>2000</v>
      </c>
      <c r="B16">
        <v>160000</v>
      </c>
      <c r="C16">
        <v>60000</v>
      </c>
      <c r="D16">
        <v>120000</v>
      </c>
      <c r="E16">
        <v>180000</v>
      </c>
      <c r="F16">
        <v>-20000</v>
      </c>
      <c r="G16">
        <v>100000</v>
      </c>
      <c r="H16">
        <f t="shared" si="0"/>
        <v>90000</v>
      </c>
    </row>
    <row r="17" spans="1:8" x14ac:dyDescent="0.25">
      <c r="A17">
        <v>3000</v>
      </c>
      <c r="B17">
        <v>240000</v>
      </c>
      <c r="C17">
        <v>90000</v>
      </c>
      <c r="D17">
        <v>120000</v>
      </c>
      <c r="E17">
        <v>210000</v>
      </c>
      <c r="F17">
        <v>30000</v>
      </c>
      <c r="G17">
        <v>150000</v>
      </c>
      <c r="H17">
        <f t="shared" si="0"/>
        <v>90000</v>
      </c>
    </row>
    <row r="18" spans="1:8" x14ac:dyDescent="0.25">
      <c r="A18">
        <v>4000</v>
      </c>
      <c r="B18">
        <v>320000</v>
      </c>
      <c r="C18">
        <v>120000</v>
      </c>
      <c r="D18">
        <v>120000</v>
      </c>
      <c r="E18">
        <v>240000</v>
      </c>
      <c r="F18">
        <v>80000</v>
      </c>
      <c r="G18">
        <v>200000</v>
      </c>
      <c r="H18">
        <f t="shared" si="0"/>
        <v>90000</v>
      </c>
    </row>
    <row r="19" spans="1:8" x14ac:dyDescent="0.25">
      <c r="A19">
        <v>5000</v>
      </c>
      <c r="B19">
        <v>400000</v>
      </c>
      <c r="C19">
        <v>150000</v>
      </c>
      <c r="D19">
        <v>120000</v>
      </c>
      <c r="E19">
        <v>270000</v>
      </c>
      <c r="F19">
        <v>130000</v>
      </c>
      <c r="G19">
        <v>250000</v>
      </c>
      <c r="H19">
        <f t="shared" si="0"/>
        <v>90000</v>
      </c>
    </row>
    <row r="23" spans="1:8" x14ac:dyDescent="0.25">
      <c r="A23" s="2" t="s">
        <v>40</v>
      </c>
    </row>
  </sheetData>
  <mergeCells count="1">
    <mergeCell ref="A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zoomScale="200" zoomScaleNormal="200" workbookViewId="0">
      <selection activeCell="A6" sqref="A6"/>
    </sheetView>
  </sheetViews>
  <sheetFormatPr defaultRowHeight="15" x14ac:dyDescent="0.25"/>
  <sheetData>
    <row r="1" spans="1:1" x14ac:dyDescent="0.25">
      <c r="A1" t="s">
        <v>26</v>
      </c>
    </row>
    <row r="3" spans="1:1" x14ac:dyDescent="0.25">
      <c r="A3" t="s">
        <v>27</v>
      </c>
    </row>
    <row r="4" spans="1:1" ht="18" customHeight="1" x14ac:dyDescent="0.25">
      <c r="A4" t="s">
        <v>28</v>
      </c>
    </row>
    <row r="5" spans="1:1" ht="19.5" customHeight="1" x14ac:dyDescent="0.25">
      <c r="A5" t="s">
        <v>86</v>
      </c>
    </row>
    <row r="6" spans="1:1" ht="17.25" customHeight="1" x14ac:dyDescent="0.25">
      <c r="A6" t="s">
        <v>29</v>
      </c>
    </row>
    <row r="8" spans="1:1" x14ac:dyDescent="0.25">
      <c r="A8" t="s">
        <v>30</v>
      </c>
    </row>
    <row r="9" spans="1:1" x14ac:dyDescent="0.25">
      <c r="A9" t="s">
        <v>31</v>
      </c>
    </row>
    <row r="10" spans="1:1" x14ac:dyDescent="0.25">
      <c r="A10" t="s">
        <v>32</v>
      </c>
    </row>
    <row r="11" spans="1:1" x14ac:dyDescent="0.25">
      <c r="A11" t="s">
        <v>33</v>
      </c>
    </row>
    <row r="15" spans="1:1" x14ac:dyDescent="0.25">
      <c r="A15" s="2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190" zoomScaleNormal="190" workbookViewId="0">
      <selection activeCell="A16" sqref="A16"/>
    </sheetView>
  </sheetViews>
  <sheetFormatPr defaultRowHeight="15" x14ac:dyDescent="0.25"/>
  <sheetData>
    <row r="1" spans="1:3" x14ac:dyDescent="0.25">
      <c r="A1" t="s">
        <v>34</v>
      </c>
    </row>
    <row r="3" spans="1:3" x14ac:dyDescent="0.25">
      <c r="A3" t="s">
        <v>37</v>
      </c>
    </row>
    <row r="5" spans="1:3" x14ac:dyDescent="0.25">
      <c r="A5" t="s">
        <v>35</v>
      </c>
    </row>
    <row r="6" spans="1:3" x14ac:dyDescent="0.25">
      <c r="A6" t="s">
        <v>36</v>
      </c>
    </row>
    <row r="8" spans="1:3" x14ac:dyDescent="0.25">
      <c r="A8" t="s">
        <v>38</v>
      </c>
    </row>
    <row r="13" spans="1:3" x14ac:dyDescent="0.25">
      <c r="C13" s="3"/>
    </row>
    <row r="16" spans="1:3" x14ac:dyDescent="0.25">
      <c r="A16" s="2" t="s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zoomScale="150" zoomScaleNormal="150" workbookViewId="0">
      <selection activeCell="A20" sqref="A20"/>
    </sheetView>
  </sheetViews>
  <sheetFormatPr defaultRowHeight="15" x14ac:dyDescent="0.25"/>
  <sheetData>
    <row r="1" spans="1:1" x14ac:dyDescent="0.25">
      <c r="A1" t="s">
        <v>39</v>
      </c>
    </row>
    <row r="3" spans="1:1" x14ac:dyDescent="0.25">
      <c r="A3" t="s">
        <v>41</v>
      </c>
    </row>
    <row r="4" spans="1:1" x14ac:dyDescent="0.25">
      <c r="A4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9" spans="1:1" x14ac:dyDescent="0.25">
      <c r="A9" t="s">
        <v>45</v>
      </c>
    </row>
    <row r="11" spans="1:1" x14ac:dyDescent="0.25">
      <c r="A11" t="s">
        <v>46</v>
      </c>
    </row>
    <row r="20" spans="1:1" x14ac:dyDescent="0.25">
      <c r="A20" s="2" t="s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zoomScale="140" zoomScaleNormal="140" workbookViewId="0">
      <selection activeCell="A22" sqref="A22"/>
    </sheetView>
  </sheetViews>
  <sheetFormatPr defaultRowHeight="15" x14ac:dyDescent="0.25"/>
  <sheetData>
    <row r="1" spans="1:1" x14ac:dyDescent="0.25">
      <c r="A1" t="s">
        <v>47</v>
      </c>
    </row>
    <row r="3" spans="1:1" x14ac:dyDescent="0.25">
      <c r="A3" t="s">
        <v>48</v>
      </c>
    </row>
    <row r="5" spans="1:1" x14ac:dyDescent="0.25">
      <c r="A5" t="s">
        <v>43</v>
      </c>
    </row>
    <row r="7" spans="1:1" x14ac:dyDescent="0.25">
      <c r="A7" t="s">
        <v>49</v>
      </c>
    </row>
    <row r="9" spans="1:1" x14ac:dyDescent="0.25">
      <c r="A9" t="s">
        <v>50</v>
      </c>
    </row>
    <row r="12" spans="1:1" x14ac:dyDescent="0.25">
      <c r="A12" t="s">
        <v>51</v>
      </c>
    </row>
    <row r="22" spans="1:1" x14ac:dyDescent="0.25">
      <c r="A22" s="2" t="s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9" zoomScale="190" zoomScaleNormal="190" workbookViewId="0">
      <selection activeCell="A16" sqref="A16"/>
    </sheetView>
  </sheetViews>
  <sheetFormatPr defaultRowHeight="15" x14ac:dyDescent="0.25"/>
  <sheetData>
    <row r="1" spans="1:10" x14ac:dyDescent="0.25">
      <c r="A1" t="s">
        <v>52</v>
      </c>
    </row>
    <row r="3" spans="1:10" x14ac:dyDescent="0.25">
      <c r="A3" s="9" t="s">
        <v>53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6" spans="1:10" x14ac:dyDescent="0.25">
      <c r="A6" t="s">
        <v>54</v>
      </c>
    </row>
    <row r="7" spans="1:10" ht="18" customHeight="1" x14ac:dyDescent="0.25">
      <c r="A7" t="s">
        <v>69</v>
      </c>
    </row>
    <row r="8" spans="1:10" ht="18.75" customHeight="1" x14ac:dyDescent="0.25">
      <c r="A8" t="s">
        <v>68</v>
      </c>
    </row>
    <row r="10" spans="1:10" x14ac:dyDescent="0.25">
      <c r="A10" t="s">
        <v>55</v>
      </c>
    </row>
    <row r="12" spans="1:10" x14ac:dyDescent="0.25">
      <c r="A12" t="s">
        <v>56</v>
      </c>
    </row>
    <row r="16" spans="1:10" x14ac:dyDescent="0.25">
      <c r="A16" s="2" t="s">
        <v>40</v>
      </c>
    </row>
  </sheetData>
  <mergeCells count="1">
    <mergeCell ref="A3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="170" zoomScaleNormal="170" workbookViewId="0">
      <selection activeCell="A39" sqref="A39"/>
    </sheetView>
  </sheetViews>
  <sheetFormatPr defaultRowHeight="15" x14ac:dyDescent="0.25"/>
  <cols>
    <col min="1" max="1" width="32.28515625" bestFit="1" customWidth="1"/>
    <col min="2" max="2" width="10.85546875" customWidth="1"/>
  </cols>
  <sheetData>
    <row r="1" spans="1:10" x14ac:dyDescent="0.25">
      <c r="A1" t="s">
        <v>57</v>
      </c>
    </row>
    <row r="3" spans="1:10" x14ac:dyDescent="0.25">
      <c r="A3" s="9" t="s">
        <v>58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x14ac:dyDescent="0.25">
      <c r="A7" t="s">
        <v>59</v>
      </c>
    </row>
    <row r="8" spans="1:10" x14ac:dyDescent="0.25">
      <c r="A8" s="4" t="s">
        <v>62</v>
      </c>
      <c r="B8" s="4" t="s">
        <v>61</v>
      </c>
      <c r="C8" s="4">
        <v>80</v>
      </c>
    </row>
    <row r="9" spans="1:10" x14ac:dyDescent="0.25">
      <c r="A9" s="4" t="s">
        <v>63</v>
      </c>
      <c r="B9" s="4" t="s">
        <v>61</v>
      </c>
      <c r="C9" s="4">
        <v>20</v>
      </c>
    </row>
    <row r="10" spans="1:10" x14ac:dyDescent="0.25">
      <c r="A10" s="4" t="s">
        <v>64</v>
      </c>
      <c r="B10" s="4" t="s">
        <v>61</v>
      </c>
      <c r="C10" s="5">
        <v>160000</v>
      </c>
    </row>
    <row r="11" spans="1:10" x14ac:dyDescent="0.25">
      <c r="A11" s="4" t="s">
        <v>65</v>
      </c>
      <c r="B11" s="4" t="s">
        <v>60</v>
      </c>
      <c r="C11" s="4">
        <v>4000</v>
      </c>
    </row>
    <row r="13" spans="1:10" x14ac:dyDescent="0.25">
      <c r="A13" t="s">
        <v>66</v>
      </c>
    </row>
    <row r="14" spans="1:10" x14ac:dyDescent="0.25">
      <c r="A14" t="s">
        <v>67</v>
      </c>
    </row>
    <row r="15" spans="1:10" x14ac:dyDescent="0.25">
      <c r="A15" t="s">
        <v>70</v>
      </c>
    </row>
    <row r="16" spans="1:10" x14ac:dyDescent="0.25">
      <c r="A16" t="s">
        <v>71</v>
      </c>
    </row>
    <row r="18" spans="1:7" x14ac:dyDescent="0.25">
      <c r="A18" s="4"/>
      <c r="B18" s="4"/>
      <c r="C18" s="4" t="s">
        <v>81</v>
      </c>
      <c r="D18" s="4" t="s">
        <v>82</v>
      </c>
    </row>
    <row r="19" spans="1:7" x14ac:dyDescent="0.25">
      <c r="A19" s="4" t="s">
        <v>72</v>
      </c>
      <c r="B19" s="4" t="s">
        <v>83</v>
      </c>
      <c r="C19" s="4">
        <v>4000</v>
      </c>
      <c r="D19" s="4">
        <v>4000</v>
      </c>
    </row>
    <row r="20" spans="1:7" x14ac:dyDescent="0.25">
      <c r="A20" s="4" t="s">
        <v>73</v>
      </c>
      <c r="B20" s="4" t="s">
        <v>61</v>
      </c>
      <c r="C20" s="4">
        <f>C19*C8</f>
        <v>320000</v>
      </c>
      <c r="D20" s="4">
        <f>D19*C8</f>
        <v>320000</v>
      </c>
    </row>
    <row r="21" spans="1:7" x14ac:dyDescent="0.25">
      <c r="A21" s="4" t="s">
        <v>74</v>
      </c>
      <c r="B21" s="4" t="s">
        <v>61</v>
      </c>
      <c r="C21" s="4">
        <f>30*cd!C19</f>
        <v>120000</v>
      </c>
      <c r="D21" s="4">
        <f>C9*D19</f>
        <v>80000</v>
      </c>
    </row>
    <row r="22" spans="1:7" x14ac:dyDescent="0.25">
      <c r="A22" s="4" t="s">
        <v>75</v>
      </c>
      <c r="B22" s="4" t="s">
        <v>61</v>
      </c>
      <c r="C22" s="4">
        <f>C20-C21</f>
        <v>200000</v>
      </c>
      <c r="D22" s="4">
        <f>D20-D21</f>
        <v>240000</v>
      </c>
    </row>
    <row r="23" spans="1:7" x14ac:dyDescent="0.25">
      <c r="A23" s="4" t="s">
        <v>76</v>
      </c>
      <c r="B23" s="4" t="s">
        <v>84</v>
      </c>
      <c r="C23" s="6">
        <f>C22/C20</f>
        <v>0.625</v>
      </c>
      <c r="D23" s="6">
        <f>D22/D20</f>
        <v>0.75</v>
      </c>
    </row>
    <row r="24" spans="1:7" x14ac:dyDescent="0.25">
      <c r="A24" s="4" t="s">
        <v>77</v>
      </c>
      <c r="B24" s="4" t="s">
        <v>61</v>
      </c>
      <c r="C24" s="4">
        <v>120000</v>
      </c>
      <c r="D24" s="5">
        <f>C10</f>
        <v>160000</v>
      </c>
    </row>
    <row r="25" spans="1:7" x14ac:dyDescent="0.25">
      <c r="A25" s="4" t="s">
        <v>78</v>
      </c>
      <c r="B25" s="4" t="s">
        <v>61</v>
      </c>
      <c r="C25" s="4">
        <f>C22-C24</f>
        <v>80000</v>
      </c>
      <c r="D25" s="5">
        <f>D22-D24</f>
        <v>80000</v>
      </c>
    </row>
    <row r="26" spans="1:7" x14ac:dyDescent="0.25">
      <c r="A26" s="4" t="s">
        <v>79</v>
      </c>
      <c r="B26" s="4" t="s">
        <v>84</v>
      </c>
      <c r="C26" s="7">
        <v>0.4</v>
      </c>
      <c r="D26" s="8">
        <v>0.33300000000000002</v>
      </c>
    </row>
    <row r="27" spans="1:7" x14ac:dyDescent="0.25">
      <c r="A27" s="4" t="s">
        <v>80</v>
      </c>
      <c r="B27" s="4" t="s">
        <v>83</v>
      </c>
      <c r="C27" s="4">
        <v>2400</v>
      </c>
      <c r="D27" s="4">
        <v>2667</v>
      </c>
    </row>
    <row r="29" spans="1:7" x14ac:dyDescent="0.25">
      <c r="A29" s="9" t="s">
        <v>85</v>
      </c>
      <c r="B29" s="9"/>
      <c r="C29" s="9"/>
      <c r="D29" s="9"/>
      <c r="E29" s="9"/>
      <c r="F29" s="9"/>
      <c r="G29" s="9"/>
    </row>
    <row r="30" spans="1:7" x14ac:dyDescent="0.25">
      <c r="A30" s="9"/>
      <c r="B30" s="9"/>
      <c r="C30" s="9"/>
      <c r="D30" s="9"/>
      <c r="E30" s="9"/>
      <c r="F30" s="9"/>
      <c r="G30" s="9"/>
    </row>
    <row r="31" spans="1:7" x14ac:dyDescent="0.25">
      <c r="A31" s="9"/>
      <c r="B31" s="9"/>
      <c r="C31" s="9"/>
      <c r="D31" s="9"/>
      <c r="E31" s="9"/>
      <c r="F31" s="9"/>
      <c r="G31" s="9"/>
    </row>
    <row r="32" spans="1:7" x14ac:dyDescent="0.25">
      <c r="A32" s="9"/>
      <c r="B32" s="9"/>
      <c r="C32" s="9"/>
      <c r="D32" s="9"/>
      <c r="E32" s="9"/>
      <c r="F32" s="9"/>
      <c r="G32" s="9"/>
    </row>
    <row r="33" spans="1:7" x14ac:dyDescent="0.25">
      <c r="A33" s="9"/>
      <c r="B33" s="9"/>
      <c r="C33" s="9"/>
      <c r="D33" s="9"/>
      <c r="E33" s="9"/>
      <c r="F33" s="9"/>
      <c r="G33" s="9"/>
    </row>
    <row r="39" spans="1:7" x14ac:dyDescent="0.25">
      <c r="A39" s="2" t="s">
        <v>40</v>
      </c>
    </row>
  </sheetData>
  <mergeCells count="2">
    <mergeCell ref="A3:J5"/>
    <mergeCell ref="A29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prog_rent</vt:lpstr>
      <vt:lpstr>MB</vt:lpstr>
      <vt:lpstr>PF</vt:lpstr>
      <vt:lpstr>SB</vt:lpstr>
      <vt:lpstr>Ef_KS</vt:lpstr>
      <vt:lpstr>obnizenie_ceny</vt:lpstr>
      <vt:lpstr>wzrost_ceny</vt:lpstr>
      <vt:lpstr>dzwignia_oper</vt:lpstr>
      <vt:lpstr>cd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2016-05-17T08:48:16Z</dcterms:created>
  <dcterms:modified xsi:type="dcterms:W3CDTF">2016-05-25T14:00:35Z</dcterms:modified>
</cp:coreProperties>
</file>