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4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</sheets>
  <calcPr calcId="145621"/>
</workbook>
</file>

<file path=xl/calcChain.xml><?xml version="1.0" encoding="utf-8"?>
<calcChain xmlns="http://schemas.openxmlformats.org/spreadsheetml/2006/main">
  <c r="E17" i="5" l="1"/>
  <c r="B6" i="5"/>
  <c r="C4" i="5" s="1"/>
  <c r="E4" i="5" s="1"/>
  <c r="B12" i="4"/>
  <c r="B13" i="3"/>
  <c r="B5" i="3"/>
  <c r="B14" i="3" s="1"/>
  <c r="C3" i="5" l="1"/>
  <c r="E3" i="5" s="1"/>
  <c r="E6" i="5" s="1"/>
  <c r="C6" i="5"/>
  <c r="C5" i="5"/>
  <c r="E5" i="5" s="1"/>
</calcChain>
</file>

<file path=xl/sharedStrings.xml><?xml version="1.0" encoding="utf-8"?>
<sst xmlns="http://schemas.openxmlformats.org/spreadsheetml/2006/main" count="137" uniqueCount="129">
  <si>
    <t>Dane są sprawozdania finansowe jednostki gospodarczej X za rok 2014 i 2015 (w tys. zł):</t>
  </si>
  <si>
    <t>Aktywa trwałe, w tym</t>
  </si>
  <si>
    <t>wartości niemateriale</t>
  </si>
  <si>
    <t>grunty</t>
  </si>
  <si>
    <t>budynki</t>
  </si>
  <si>
    <t>maszyny i urządzenia</t>
  </si>
  <si>
    <t>Aktywa obrotowe, w tym:</t>
  </si>
  <si>
    <t>zapasy</t>
  </si>
  <si>
    <t>należności</t>
  </si>
  <si>
    <t>aktywa pieniężne</t>
  </si>
  <si>
    <t>rozliczenia międzyokresowe</t>
  </si>
  <si>
    <t>Pasywa</t>
  </si>
  <si>
    <t xml:space="preserve">Kapitał własny </t>
  </si>
  <si>
    <t>Rezerwy</t>
  </si>
  <si>
    <t>Zobowiązania:</t>
  </si>
  <si>
    <t>długoterminowe</t>
  </si>
  <si>
    <t>krótkoterminowe oprocentowane</t>
  </si>
  <si>
    <t>krótkoterminowe nieoprocentowane</t>
  </si>
  <si>
    <t>Rachunek zysków i strat z 2014 i 2015 r.</t>
  </si>
  <si>
    <t>Przychody ze sprzedaży</t>
  </si>
  <si>
    <t>Koszt wytworzenia wyrobów sprzedanych</t>
  </si>
  <si>
    <t>Koszty ogólnego zarządu</t>
  </si>
  <si>
    <t>Koszty badań i rozwoju</t>
  </si>
  <si>
    <t>Koszty sprzedaży</t>
  </si>
  <si>
    <t>Wynik ze sprzedaży</t>
  </si>
  <si>
    <t>Wynik na pozostałej działalności operacyjnej</t>
  </si>
  <si>
    <t>Koszty odsetek</t>
  </si>
  <si>
    <t>Wynik z działalności gospodarczej</t>
  </si>
  <si>
    <t>Podatek dochodowy</t>
  </si>
  <si>
    <t>Zysk netto</t>
  </si>
  <si>
    <t>AKTYWA</t>
  </si>
  <si>
    <t>Założenia dotyczące korekty kapitału i NOPAT za 2014 i 2015 r.:</t>
  </si>
  <si>
    <t>1. Jednostka korzysta dłużej z leasingu operacyjnego. Wartość skapitalizowana opłat z tytułu leasingu wynosi 50 000 tys. zł (na dzień 31.12.2014) przy stopie dyskontowej 10%</t>
  </si>
  <si>
    <t>2. Przedsiębiorstwo przeprowadzało w przeszłości prace badawczo-rozwojowe, które na potrzeby sprawozdawczości finansowej zostały już umorzone, ale przyjmuje się, że w kwocie 40 000 tys. zł nadal stanowią korzyści ekonomiczne (na dzień 31.12.2014 r.). Ich umorzenie za 2015 r. wynosi 10 000 tys. zł.</t>
  </si>
  <si>
    <t>3. Część kosztów prac badawczo-rozwojowych w kwocie 30 000 tys. zł zrealizowanych i uznanych w 2015 r. przyniesie spodziewane korzyści ekonomiczne.</t>
  </si>
  <si>
    <t xml:space="preserve">4. Rezerwa LIFO z tytułu konwersji wyceny zapasów wg LIFO na FIFO na 31.12.2015 r. wynosi 20 000 tys. zł, a jej wzrost w relacji do końca poprzedniego okresu wyniósł 8000 tys. zł. </t>
  </si>
  <si>
    <t>5. Część kosztów pozyskania zamówień dotyczy kosztów reklamy w kwocie 20 000 tys. zł. Koszty te są traktowane jako inwestycja.</t>
  </si>
  <si>
    <t>6. Stopa podatku dochodowego wynosi 25%.</t>
  </si>
  <si>
    <t>7. Koszty kapitału obcego są następujące: zobowiązania długoterminowe 14%, zobowiązania krótkoterminowe 16%, leasing 10%.</t>
  </si>
  <si>
    <r>
      <t xml:space="preserve">8. Kapitał własny obejmuje 50 000 akcji zwykłych, których wartość rynkowa wynosi 10 zł/akcję. Zakładamy, że cf = 7%, cm - cf = 9%, </t>
    </r>
    <r>
      <rPr>
        <sz val="11"/>
        <color theme="1"/>
        <rFont val="Calibri"/>
        <family val="2"/>
        <charset val="238"/>
      </rPr>
      <t>β = 1,3</t>
    </r>
  </si>
  <si>
    <t>Rozwiązanie:</t>
  </si>
  <si>
    <r>
      <t xml:space="preserve">ce = cf + </t>
    </r>
    <r>
      <rPr>
        <sz val="11"/>
        <color theme="1"/>
        <rFont val="Calibri"/>
        <family val="2"/>
        <charset val="238"/>
      </rPr>
      <t>β(cm - cf)</t>
    </r>
  </si>
  <si>
    <t xml:space="preserve">gdzie: </t>
  </si>
  <si>
    <t>Koszty kapitału własnego (ce) można ustalić za pomocą modelu CAPM, uproszczonego przez Sharpa, Lintner i Mossin:</t>
  </si>
  <si>
    <t>cf - stopa wolna od ryzyka</t>
  </si>
  <si>
    <t>cm - ryzyko rynkowe (systematyczne)</t>
  </si>
  <si>
    <t>cm - cf = premia za ryzyko</t>
  </si>
  <si>
    <t>β - miara wrażliwości wartości akcji przedsiębiorstwa na zmiany wartości zdywersyfikowanego portfela</t>
  </si>
  <si>
    <t>Polecenie:</t>
  </si>
  <si>
    <t>Należy ustalić skorygowany zysk rezydualny</t>
  </si>
  <si>
    <t>Ustalenie wielkości kapitału obcego w celu wyznaczenia skorygowanego zysku rezydualnego na dzień 31.12.2014 (tys. zł):</t>
  </si>
  <si>
    <t xml:space="preserve">zobowiązania krótkoterminowe oprocentowane </t>
  </si>
  <si>
    <t>zobowiązania długoterminowe</t>
  </si>
  <si>
    <t>zobowiązania skapitalizowane z tytułu leasingu operacyjnego</t>
  </si>
  <si>
    <t>razem</t>
  </si>
  <si>
    <t>W celu ustalenia wartości zobowiązań na potrzeby skorygowanego zysku rezydualnego uwzględnia się tylko zobowiązania oprocentowane.</t>
  </si>
  <si>
    <t>Suma zaangażowanego kapitału wynosi (tys. zł):</t>
  </si>
  <si>
    <t>kapitał własny wg bilansu</t>
  </si>
  <si>
    <t>rezerwy bilansowe (pasywa bilansu)</t>
  </si>
  <si>
    <t>rezerwa LIFO (założenie 4)</t>
  </si>
  <si>
    <t>korekta wartości bilansowej wartości niematerialnych i prawnych (założenie 2)</t>
  </si>
  <si>
    <t>skorygowany kapitał własny</t>
  </si>
  <si>
    <t>zaangażowany kapitał ogółem</t>
  </si>
  <si>
    <t>razem kapitał obcy</t>
  </si>
  <si>
    <t>Kapitał własny został powiększony o tzw. ekwiwalenty kapitału własnego, obejmujące korektę stanu początkowego wartości niematerialnych i prawnych, włączenie rezerw bilansowych oraz stan początkowy rezerwy LIFO.</t>
  </si>
  <si>
    <t>NOPAT za 2015 r. jest równy (tys. zł):</t>
  </si>
  <si>
    <t>Zysk netto (rachunek zysków i strat)</t>
  </si>
  <si>
    <t>Wzrost rezerw bilansowych (18 000 - 15 000)</t>
  </si>
  <si>
    <t>Wzrost rezerwy LIFO (założenie 4)</t>
  </si>
  <si>
    <t>Aktywowanie części prac badawczo-rozwojowych (zał. 3 z uwzgl. Skutków opodatkowania: 30 000 x 0,75)</t>
  </si>
  <si>
    <t>Dodatkowa amortyzacja pozabilansowych wartości niematerialnych (zał. 2)</t>
  </si>
  <si>
    <t>Aktywowanie części kosztów pozyskania zamówień (zał. 5 z uwzgl. Opodatkowania: 20 000 x 0,75)</t>
  </si>
  <si>
    <t>Koszty odsetek, w tym:</t>
  </si>
  <si>
    <t>odsetki od zobowiązań</t>
  </si>
  <si>
    <t>odsetki z tytułu skapitalizowanego leasingu operacyjnego (zał. 1: 0,1 x 50 000)</t>
  </si>
  <si>
    <t>korzystne skutki osłony podatkowej 25%</t>
  </si>
  <si>
    <t>Koszt kapitału obcego</t>
  </si>
  <si>
    <t>rodzaj długu</t>
  </si>
  <si>
    <t>zobowiązania krótkoterminowe</t>
  </si>
  <si>
    <t>leasing niekapitalizowany</t>
  </si>
  <si>
    <t>wartość rynkowa (tys. zł)</t>
  </si>
  <si>
    <t>udział (%)</t>
  </si>
  <si>
    <t>Koszt kapitału obcego (zł)</t>
  </si>
  <si>
    <t>średni koszt kapitału obcego (zł)</t>
  </si>
  <si>
    <t>Koszt średni kapitału obcego wynosi 13,626%, a po uwzględnieniu korzyści podatkowych 10,22%:</t>
  </si>
  <si>
    <t>0,1363 x (1 - 0,25) = 0,1022</t>
  </si>
  <si>
    <t>Koszt kapitału własnego:</t>
  </si>
  <si>
    <r>
      <t xml:space="preserve">ce = cf + </t>
    </r>
    <r>
      <rPr>
        <sz val="11"/>
        <color theme="1"/>
        <rFont val="Calibri"/>
        <family val="2"/>
        <charset val="238"/>
      </rPr>
      <t>β(cm - cf) = 0,07 + 1,3 x 0,09 = 0,187</t>
    </r>
  </si>
  <si>
    <t>Średni ważony koszt kapitału</t>
  </si>
  <si>
    <t>Koszt kapitału (zł)</t>
  </si>
  <si>
    <t>rodzaj kapitału</t>
  </si>
  <si>
    <t>Kapitał obcy</t>
  </si>
  <si>
    <t>Kapitał własny</t>
  </si>
  <si>
    <t>Razem</t>
  </si>
  <si>
    <t>średni ważony koszt kapitału</t>
  </si>
  <si>
    <t>WACC=16,16%</t>
  </si>
  <si>
    <t>EVA = NOPAT - WACC x C = 139 750 - 0,16 x 532 000 = 53 779 tys. zł</t>
  </si>
  <si>
    <t>co oznacza, że dochód operacyjny jednostki (po opodatkowaniu) przekracza koszty kapitału o 53 779 tys. zł</t>
  </si>
  <si>
    <t>EVA pozwala na redukcję kosztów, konwersję aktywów nieproduktywnych na gotówkę i ich alokację w obszarach rentownych.</t>
  </si>
  <si>
    <t>Skorygowany zysk rezydualny za 2015 r. wynosi:</t>
  </si>
  <si>
    <t>NOPAT - wyniki operacyjne netto po opodatkowaniu (obejmują wyniki zarówno do dyspozycji kapitału własnego, jak i obcego po opodatkowaniu)</t>
  </si>
  <si>
    <t>WACC - średni ważony koszt kapitału</t>
  </si>
  <si>
    <t>EVA = NOPAT skorygowany - WACC X C*</t>
  </si>
  <si>
    <t>EVA - stanowi nadwyżkę odpowiednio zdefiniowanego wyniku operacyjnego (po opodatkowaniu) nad kosztami kapitału zaangażowanego w działalność ośrodka.</t>
  </si>
  <si>
    <t>EVA jest interpretowana jako nadwyżka w jednostkach pieniężnych, a nie stopa procentowa.</t>
  </si>
  <si>
    <t>EVA wiąże decyzje inwestycyjne z odpowiedzialnością za wyniki krótkoterminowe.</t>
  </si>
  <si>
    <t>Wyjściową kwotą do obliczenia wartości zaangażowanego kapitału jest wartość kapitału własnego, kapitału mniejszości oraz zobowiązań krótkoterminowych i oprocentowanych zobowiązań długoterminowych.</t>
  </si>
  <si>
    <r>
      <t xml:space="preserve">W celu określenia ex post poziomu NOPAT i C* korzysta się z informacji dostepnych w rachunkowości finansowej, ale dokonuje się </t>
    </r>
    <r>
      <rPr>
        <b/>
        <sz val="11"/>
        <color theme="1"/>
        <rFont val="Calibri"/>
        <family val="2"/>
        <charset val="238"/>
        <scheme val="minor"/>
      </rPr>
      <t>wielu korekt pozycji sprawozdawczych.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</si>
  <si>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Korekty obejmują włączenie do kapitałów własnych:</t>
  </si>
  <si>
    <t>rezerw, zwłaszcza rezerwy na odroczony podatek dochodowy</t>
  </si>
  <si>
    <t>skutków finansowych konwersji wyceny zapasów wycenionych wg LIFO na metodę FIFO (tzw. rezerwy LIFO)</t>
  </si>
  <si>
    <t>umorzenia (skumulowanej amortyzacji) wartości firmy oraz wartości firmy nie ujętej w księgach</t>
  </si>
  <si>
    <t>poniesionych kosztów prac badawczo-rozwojowych, jeżeli oczekuje się realizacji korzyści ekonomicznych</t>
  </si>
  <si>
    <t>tych kategorii kosztów pozyskania zamówień lub szkoleń dla pracowników, które mogą być traktowane jako inwestycja</t>
  </si>
  <si>
    <t>inwestycji, które nie przyniosły efektu gospodarczego</t>
  </si>
  <si>
    <t>Korekcie może podlegać również wartość zobowiazań. U korzystającego z leasingu uwzględnia się wartość bieżącą opłat leasingowych, zwłaszcza w przypadku leasingu operacyjnego nieodwoływalnego</t>
  </si>
  <si>
    <t>dochód uzyskany = EBIT x (1-t) = NOPAT</t>
  </si>
  <si>
    <t>C* - zaangażowany (zainwestowany) kapitał według wartości skorygowanej (wartość kapitału, która została zainwestowana przez właścicieli oraz wartość oprocentowanego kapitału wierzycieli)</t>
  </si>
  <si>
    <t>Do zysku operacyjnego zostają włączone nastepujące strumienie wynikowe:</t>
  </si>
  <si>
    <t>zyski do dyspozycji właścicieli kapitału własnego zwykłego</t>
  </si>
  <si>
    <t>dywidendy dla kapitału uprzywilejowanego</t>
  </si>
  <si>
    <t>dochody właścicieli mniejszościowych</t>
  </si>
  <si>
    <t>koszty odsetek (po opodatkowaniu)</t>
  </si>
  <si>
    <t>Eliminacja deformacji zaangażowanego kapitału:</t>
  </si>
  <si>
    <t>doprowadzenie wybranych strumieni wynikowych z ujęcia memoriałowego do ujęcia kasowego</t>
  </si>
  <si>
    <t>stosowanie realistycznego spojrzenia na wycenę bilansową</t>
  </si>
  <si>
    <t>włączenie do kapitału również skutków finansowych działań, które nie przyniosły spodziewanych korzyści ekonomicznych</t>
  </si>
  <si>
    <t>Źródło: A. Piosik, Zasady rachunkowości zarządczej, Wydawnictwo Naukowe PWN, Warszawa 2006, s. 265-270</t>
  </si>
  <si>
    <t>Przykład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</si>
</sst>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z_ł"/>
    <numFmt numFmtId="165" formatCode="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5" fontId="0" fillId="0" borderId="1" xfId="0" applyNumberFormat="1" applyBorder="1"/>
    <xf numFmtId="0" fontId="1" fillId="0" borderId="0" xfId="0" applyFont="1"/>
    <xf numFmtId="0" fontId="0" fillId="4" borderId="0" xfId="0" applyFill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zoomScale="170" zoomScaleNormal="170" workbookViewId="0">
      <selection activeCell="A6" sqref="A6"/>
    </sheetView>
  </sheetViews>
  <sheetFormatPr defaultRowHeight="15" x14ac:dyDescent="0.25"/>
  <cols>
    <col min="1" max="1" width="37.85546875" customWidth="1"/>
    <col min="2" max="2" width="11.42578125" bestFit="1" customWidth="1"/>
    <col min="3" max="3" width="9.85546875" bestFit="1" customWidth="1"/>
  </cols>
  <sheetData>
    <row r="1" spans="1:3" s="11" customFormat="1" x14ac:dyDescent="0.25">
      <c r="A1" s="11" t="s">
        <v>128</v>
      </c>
    </row>
    <row r="2" spans="1:3" x14ac:dyDescent="0.25">
      <c r="A2" t="s">
        <v>0</v>
      </c>
    </row>
    <row r="4" spans="1:3" x14ac:dyDescent="0.25">
      <c r="B4">
        <v>2014</v>
      </c>
      <c r="C4">
        <v>2015</v>
      </c>
    </row>
    <row r="5" spans="1:3" x14ac:dyDescent="0.25">
      <c r="A5" t="s">
        <v>30</v>
      </c>
      <c r="B5" s="1">
        <v>500000</v>
      </c>
      <c r="C5" s="1">
        <v>601750</v>
      </c>
    </row>
    <row r="6" spans="1:3" x14ac:dyDescent="0.25">
      <c r="A6" t="s">
        <v>1</v>
      </c>
      <c r="B6" s="1">
        <v>230000</v>
      </c>
      <c r="C6" s="1">
        <v>301750</v>
      </c>
    </row>
    <row r="7" spans="1:3" x14ac:dyDescent="0.25">
      <c r="A7" t="s">
        <v>2</v>
      </c>
      <c r="B7" s="1">
        <v>3000</v>
      </c>
      <c r="C7" s="1">
        <v>23000</v>
      </c>
    </row>
    <row r="8" spans="1:3" x14ac:dyDescent="0.25">
      <c r="A8" t="s">
        <v>3</v>
      </c>
      <c r="B8" s="1">
        <v>7000</v>
      </c>
      <c r="C8" s="1">
        <v>15000</v>
      </c>
    </row>
    <row r="9" spans="1:3" x14ac:dyDescent="0.25">
      <c r="A9" t="s">
        <v>4</v>
      </c>
      <c r="B9" s="1">
        <v>130000</v>
      </c>
      <c r="C9" s="1">
        <v>120000</v>
      </c>
    </row>
    <row r="10" spans="1:3" x14ac:dyDescent="0.25">
      <c r="A10" t="s">
        <v>5</v>
      </c>
      <c r="B10" s="1">
        <v>90000</v>
      </c>
      <c r="C10" s="1">
        <v>143750</v>
      </c>
    </row>
    <row r="11" spans="1:3" x14ac:dyDescent="0.25">
      <c r="A11" t="s">
        <v>6</v>
      </c>
      <c r="B11" s="1">
        <v>270000</v>
      </c>
      <c r="C11" s="1">
        <v>300000</v>
      </c>
    </row>
    <row r="12" spans="1:3" x14ac:dyDescent="0.25">
      <c r="A12" t="s">
        <v>7</v>
      </c>
      <c r="B12" s="1">
        <v>90000</v>
      </c>
      <c r="C12" s="1">
        <v>95000</v>
      </c>
    </row>
    <row r="13" spans="1:3" x14ac:dyDescent="0.25">
      <c r="A13" t="s">
        <v>8</v>
      </c>
      <c r="B13" s="1">
        <v>80000</v>
      </c>
      <c r="C13" s="1">
        <v>90000</v>
      </c>
    </row>
    <row r="14" spans="1:3" x14ac:dyDescent="0.25">
      <c r="A14" t="s">
        <v>9</v>
      </c>
      <c r="B14" s="1">
        <v>60000</v>
      </c>
      <c r="C14" s="1">
        <v>65000</v>
      </c>
    </row>
    <row r="15" spans="1:3" x14ac:dyDescent="0.25">
      <c r="A15" t="s">
        <v>10</v>
      </c>
      <c r="B15" s="1">
        <v>40000</v>
      </c>
      <c r="C15" s="1">
        <v>50000</v>
      </c>
    </row>
    <row r="16" spans="1:3" x14ac:dyDescent="0.25">
      <c r="B16" s="1"/>
      <c r="C16" s="1"/>
    </row>
    <row r="17" spans="1:3" x14ac:dyDescent="0.25">
      <c r="A17" t="s">
        <v>11</v>
      </c>
      <c r="B17" s="1">
        <v>500000</v>
      </c>
      <c r="C17" s="1">
        <v>601750</v>
      </c>
    </row>
    <row r="18" spans="1:3" x14ac:dyDescent="0.25">
      <c r="A18" t="s">
        <v>12</v>
      </c>
      <c r="B18" s="1">
        <v>250000</v>
      </c>
      <c r="C18" s="1">
        <v>328750</v>
      </c>
    </row>
    <row r="19" spans="1:3" x14ac:dyDescent="0.25">
      <c r="A19" t="s">
        <v>13</v>
      </c>
      <c r="B19" s="1">
        <v>15000</v>
      </c>
      <c r="C19" s="1">
        <v>18000</v>
      </c>
    </row>
    <row r="20" spans="1:3" x14ac:dyDescent="0.25">
      <c r="A20" t="s">
        <v>14</v>
      </c>
      <c r="B20" s="1"/>
      <c r="C20" s="1"/>
    </row>
    <row r="21" spans="1:3" x14ac:dyDescent="0.25">
      <c r="A21" t="s">
        <v>15</v>
      </c>
      <c r="B21" s="1">
        <v>105000</v>
      </c>
      <c r="C21" s="1">
        <v>115000</v>
      </c>
    </row>
    <row r="22" spans="1:3" x14ac:dyDescent="0.25">
      <c r="A22" t="s">
        <v>16</v>
      </c>
      <c r="B22" s="1">
        <v>60000</v>
      </c>
      <c r="C22" s="1">
        <v>65000</v>
      </c>
    </row>
    <row r="23" spans="1:3" x14ac:dyDescent="0.25">
      <c r="A23" t="s">
        <v>17</v>
      </c>
      <c r="B23" s="1">
        <v>70000</v>
      </c>
      <c r="C23" s="1">
        <v>75000</v>
      </c>
    </row>
    <row r="24" spans="1:3" x14ac:dyDescent="0.25">
      <c r="B24" s="1"/>
      <c r="C24" s="1"/>
    </row>
    <row r="25" spans="1:3" x14ac:dyDescent="0.25">
      <c r="A25" t="s">
        <v>18</v>
      </c>
      <c r="B25" s="1"/>
      <c r="C25" s="1"/>
    </row>
    <row r="26" spans="1:3" x14ac:dyDescent="0.25">
      <c r="A26" t="s">
        <v>19</v>
      </c>
      <c r="B26" s="1">
        <v>600000</v>
      </c>
      <c r="C26" s="1">
        <v>750000</v>
      </c>
    </row>
    <row r="27" spans="1:3" x14ac:dyDescent="0.25">
      <c r="A27" t="s">
        <v>20</v>
      </c>
      <c r="B27" s="1">
        <v>300000</v>
      </c>
      <c r="C27" s="1">
        <v>350000</v>
      </c>
    </row>
    <row r="28" spans="1:3" x14ac:dyDescent="0.25">
      <c r="A28" t="s">
        <v>21</v>
      </c>
      <c r="B28" s="1">
        <v>50000</v>
      </c>
      <c r="C28" s="1">
        <v>80000</v>
      </c>
    </row>
    <row r="29" spans="1:3" x14ac:dyDescent="0.25">
      <c r="A29" t="s">
        <v>22</v>
      </c>
      <c r="B29" s="1">
        <v>50000</v>
      </c>
      <c r="C29" s="1">
        <v>70000</v>
      </c>
    </row>
    <row r="30" spans="1:3" x14ac:dyDescent="0.25">
      <c r="A30" t="s">
        <v>23</v>
      </c>
      <c r="B30" s="1">
        <v>100000</v>
      </c>
      <c r="C30" s="1">
        <v>110000</v>
      </c>
    </row>
    <row r="31" spans="1:3" x14ac:dyDescent="0.25">
      <c r="A31" t="s">
        <v>24</v>
      </c>
      <c r="B31" s="1">
        <v>100000</v>
      </c>
      <c r="C31" s="1">
        <v>140000</v>
      </c>
    </row>
    <row r="32" spans="1:3" x14ac:dyDescent="0.25">
      <c r="A32" t="s">
        <v>25</v>
      </c>
      <c r="B32" s="1">
        <v>0</v>
      </c>
      <c r="C32" s="1">
        <v>10000</v>
      </c>
    </row>
    <row r="33" spans="1:3" x14ac:dyDescent="0.25">
      <c r="A33" t="s">
        <v>26</v>
      </c>
      <c r="B33" s="1">
        <v>21000</v>
      </c>
      <c r="C33" s="1">
        <v>25000</v>
      </c>
    </row>
    <row r="34" spans="1:3" x14ac:dyDescent="0.25">
      <c r="A34" t="s">
        <v>27</v>
      </c>
      <c r="B34" s="1">
        <v>79000</v>
      </c>
      <c r="C34" s="1">
        <v>105000</v>
      </c>
    </row>
    <row r="35" spans="1:3" x14ac:dyDescent="0.25">
      <c r="A35" t="s">
        <v>28</v>
      </c>
      <c r="B35" s="1">
        <v>19750</v>
      </c>
      <c r="C35" s="1">
        <v>26250</v>
      </c>
    </row>
    <row r="36" spans="1:3" x14ac:dyDescent="0.25">
      <c r="A36" t="s">
        <v>29</v>
      </c>
      <c r="B36" s="1">
        <v>59250</v>
      </c>
      <c r="C36" s="1">
        <v>78750</v>
      </c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A39" s="15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zoomScale="190" zoomScaleNormal="190" workbookViewId="0">
      <selection activeCell="A2" sqref="A2"/>
    </sheetView>
  </sheetViews>
  <sheetFormatPr defaultRowHeight="15" x14ac:dyDescent="0.25"/>
  <cols>
    <col min="1" max="1" width="103.85546875" customWidth="1"/>
  </cols>
  <sheetData>
    <row r="1" spans="1:1" x14ac:dyDescent="0.25">
      <c r="A1" s="4" t="s">
        <v>31</v>
      </c>
    </row>
    <row r="2" spans="1:1" ht="30" x14ac:dyDescent="0.25">
      <c r="A2" s="2" t="s">
        <v>32</v>
      </c>
    </row>
    <row r="3" spans="1:1" ht="45" x14ac:dyDescent="0.25">
      <c r="A3" s="2" t="s">
        <v>33</v>
      </c>
    </row>
    <row r="4" spans="1:1" ht="30" x14ac:dyDescent="0.25">
      <c r="A4" s="2" t="s">
        <v>34</v>
      </c>
    </row>
    <row r="5" spans="1:1" ht="30" x14ac:dyDescent="0.25">
      <c r="A5" s="2" t="s">
        <v>35</v>
      </c>
    </row>
    <row r="6" spans="1:1" ht="30" x14ac:dyDescent="0.25">
      <c r="A6" s="2" t="s">
        <v>36</v>
      </c>
    </row>
    <row r="7" spans="1:1" x14ac:dyDescent="0.25">
      <c r="A7" s="2" t="s">
        <v>37</v>
      </c>
    </row>
    <row r="8" spans="1:1" ht="30" x14ac:dyDescent="0.25">
      <c r="A8" s="2" t="s">
        <v>38</v>
      </c>
    </row>
    <row r="9" spans="1:1" ht="30" x14ac:dyDescent="0.25">
      <c r="A9" s="2" t="s">
        <v>39</v>
      </c>
    </row>
    <row r="10" spans="1:1" x14ac:dyDescent="0.25">
      <c r="A10" s="4" t="s">
        <v>48</v>
      </c>
    </row>
    <row r="11" spans="1:1" x14ac:dyDescent="0.25">
      <c r="A11" s="2" t="s">
        <v>49</v>
      </c>
    </row>
    <row r="12" spans="1:1" x14ac:dyDescent="0.25">
      <c r="A12" s="2"/>
    </row>
    <row r="13" spans="1:1" x14ac:dyDescent="0.25">
      <c r="A13" s="4" t="s">
        <v>40</v>
      </c>
    </row>
    <row r="14" spans="1:1" ht="18.75" customHeight="1" x14ac:dyDescent="0.25">
      <c r="A14" s="2" t="s">
        <v>43</v>
      </c>
    </row>
    <row r="15" spans="1:1" x14ac:dyDescent="0.25">
      <c r="A15" s="2" t="s">
        <v>41</v>
      </c>
    </row>
    <row r="16" spans="1:1" x14ac:dyDescent="0.25">
      <c r="A16" s="2" t="s">
        <v>42</v>
      </c>
    </row>
    <row r="17" spans="1:1" x14ac:dyDescent="0.25">
      <c r="A17" s="2" t="s">
        <v>44</v>
      </c>
    </row>
    <row r="18" spans="1:1" x14ac:dyDescent="0.25">
      <c r="A18" s="2" t="s">
        <v>45</v>
      </c>
    </row>
    <row r="19" spans="1:1" x14ac:dyDescent="0.25">
      <c r="A19" s="2" t="s">
        <v>46</v>
      </c>
    </row>
    <row r="20" spans="1:1" x14ac:dyDescent="0.25">
      <c r="A20" s="3" t="s">
        <v>47</v>
      </c>
    </row>
    <row r="21" spans="1:1" x14ac:dyDescent="0.25">
      <c r="A21" s="2"/>
    </row>
    <row r="23" spans="1:1" x14ac:dyDescent="0.25">
      <c r="A23" s="15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80" zoomScaleNormal="180" workbookViewId="0">
      <selection activeCell="A17" sqref="A17"/>
    </sheetView>
  </sheetViews>
  <sheetFormatPr defaultRowHeight="15" x14ac:dyDescent="0.25"/>
  <cols>
    <col min="1" max="1" width="68" customWidth="1"/>
  </cols>
  <sheetData>
    <row r="1" spans="1:6" x14ac:dyDescent="0.25">
      <c r="A1" t="s">
        <v>50</v>
      </c>
    </row>
    <row r="2" spans="1:6" x14ac:dyDescent="0.25">
      <c r="A2" t="s">
        <v>51</v>
      </c>
      <c r="B2">
        <v>60000</v>
      </c>
    </row>
    <row r="3" spans="1:6" x14ac:dyDescent="0.25">
      <c r="A3" t="s">
        <v>52</v>
      </c>
      <c r="B3">
        <v>105000</v>
      </c>
    </row>
    <row r="4" spans="1:6" x14ac:dyDescent="0.25">
      <c r="A4" t="s">
        <v>53</v>
      </c>
      <c r="B4">
        <v>50000</v>
      </c>
    </row>
    <row r="5" spans="1:6" x14ac:dyDescent="0.25">
      <c r="A5" s="6" t="s">
        <v>63</v>
      </c>
      <c r="B5" s="6">
        <f>SUM(B2:B4)</f>
        <v>215000</v>
      </c>
    </row>
    <row r="6" spans="1:6" x14ac:dyDescent="0.25">
      <c r="A6" t="s">
        <v>55</v>
      </c>
    </row>
    <row r="8" spans="1:6" x14ac:dyDescent="0.25">
      <c r="A8" t="s">
        <v>56</v>
      </c>
    </row>
    <row r="9" spans="1:6" x14ac:dyDescent="0.25">
      <c r="A9" t="s">
        <v>57</v>
      </c>
      <c r="B9">
        <v>250000</v>
      </c>
    </row>
    <row r="10" spans="1:6" x14ac:dyDescent="0.25">
      <c r="A10" t="s">
        <v>60</v>
      </c>
      <c r="B10">
        <v>40000</v>
      </c>
    </row>
    <row r="11" spans="1:6" x14ac:dyDescent="0.25">
      <c r="A11" t="s">
        <v>58</v>
      </c>
      <c r="B11">
        <v>15000</v>
      </c>
    </row>
    <row r="12" spans="1:6" x14ac:dyDescent="0.25">
      <c r="A12" t="s">
        <v>59</v>
      </c>
      <c r="B12">
        <v>12000</v>
      </c>
    </row>
    <row r="13" spans="1:6" x14ac:dyDescent="0.25">
      <c r="A13" s="6" t="s">
        <v>61</v>
      </c>
      <c r="B13" s="6">
        <f>SUM(B9:B12)</f>
        <v>317000</v>
      </c>
    </row>
    <row r="14" spans="1:6" x14ac:dyDescent="0.25">
      <c r="A14" s="5" t="s">
        <v>62</v>
      </c>
      <c r="B14" s="5">
        <f>B5+B13</f>
        <v>532000</v>
      </c>
    </row>
    <row r="15" spans="1:6" x14ac:dyDescent="0.25">
      <c r="A15" s="13" t="s">
        <v>64</v>
      </c>
      <c r="B15" s="13"/>
      <c r="C15" s="13"/>
      <c r="D15" s="13"/>
      <c r="E15" s="13"/>
      <c r="F15" s="13"/>
    </row>
    <row r="16" spans="1:6" x14ac:dyDescent="0.25">
      <c r="A16" s="13"/>
      <c r="B16" s="13"/>
      <c r="C16" s="13"/>
      <c r="D16" s="13"/>
      <c r="E16" s="13"/>
      <c r="F16" s="13"/>
    </row>
    <row r="19" spans="1:1" x14ac:dyDescent="0.25">
      <c r="A19" s="15" t="s">
        <v>127</v>
      </c>
    </row>
  </sheetData>
  <mergeCells count="1">
    <mergeCell ref="A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="220" zoomScaleNormal="220" workbookViewId="0">
      <selection sqref="A1:XFD1"/>
    </sheetView>
  </sheetViews>
  <sheetFormatPr defaultRowHeight="15" x14ac:dyDescent="0.25"/>
  <cols>
    <col min="1" max="1" width="50.42578125" customWidth="1"/>
  </cols>
  <sheetData>
    <row r="1" spans="1:2" x14ac:dyDescent="0.25">
      <c r="A1" t="s">
        <v>65</v>
      </c>
    </row>
    <row r="2" spans="1:2" x14ac:dyDescent="0.25">
      <c r="A2" s="2" t="s">
        <v>66</v>
      </c>
      <c r="B2" s="1">
        <v>78750</v>
      </c>
    </row>
    <row r="3" spans="1:2" x14ac:dyDescent="0.25">
      <c r="A3" s="2" t="s">
        <v>67</v>
      </c>
      <c r="B3" s="1">
        <v>3000</v>
      </c>
    </row>
    <row r="4" spans="1:2" x14ac:dyDescent="0.25">
      <c r="A4" s="2" t="s">
        <v>68</v>
      </c>
      <c r="B4" s="1">
        <v>8000</v>
      </c>
    </row>
    <row r="5" spans="1:2" ht="30" x14ac:dyDescent="0.25">
      <c r="A5" s="2" t="s">
        <v>69</v>
      </c>
      <c r="B5" s="1">
        <v>22500</v>
      </c>
    </row>
    <row r="6" spans="1:2" ht="30" x14ac:dyDescent="0.25">
      <c r="A6" s="2" t="s">
        <v>70</v>
      </c>
      <c r="B6" s="1">
        <v>-10000</v>
      </c>
    </row>
    <row r="7" spans="1:2" ht="30" x14ac:dyDescent="0.25">
      <c r="A7" s="2" t="s">
        <v>71</v>
      </c>
      <c r="B7" s="1">
        <v>15000</v>
      </c>
    </row>
    <row r="8" spans="1:2" x14ac:dyDescent="0.25">
      <c r="A8" s="2" t="s">
        <v>72</v>
      </c>
      <c r="B8" s="1">
        <v>22500</v>
      </c>
    </row>
    <row r="9" spans="1:2" x14ac:dyDescent="0.25">
      <c r="A9" s="2" t="s">
        <v>73</v>
      </c>
      <c r="B9" s="1">
        <v>25000</v>
      </c>
    </row>
    <row r="10" spans="1:2" ht="30" x14ac:dyDescent="0.25">
      <c r="A10" s="2" t="s">
        <v>74</v>
      </c>
      <c r="B10" s="1">
        <v>5000</v>
      </c>
    </row>
    <row r="11" spans="1:2" x14ac:dyDescent="0.25">
      <c r="A11" s="2" t="s">
        <v>75</v>
      </c>
      <c r="B11" s="1">
        <v>7500</v>
      </c>
    </row>
    <row r="12" spans="1:2" x14ac:dyDescent="0.25">
      <c r="B12" s="1">
        <f>B2+B3+B4+B5+B6+B7+B8</f>
        <v>139750</v>
      </c>
    </row>
    <row r="15" spans="1:2" x14ac:dyDescent="0.25">
      <c r="A15" s="15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180" zoomScaleNormal="180" workbookViewId="0"/>
  </sheetViews>
  <sheetFormatPr defaultRowHeight="15" x14ac:dyDescent="0.25"/>
  <cols>
    <col min="1" max="1" width="29.7109375" bestFit="1" customWidth="1"/>
  </cols>
  <sheetData>
    <row r="1" spans="1:5" x14ac:dyDescent="0.25">
      <c r="A1" s="7" t="s">
        <v>76</v>
      </c>
    </row>
    <row r="2" spans="1:5" ht="75" x14ac:dyDescent="0.25">
      <c r="A2" s="7" t="s">
        <v>77</v>
      </c>
      <c r="B2" s="8" t="s">
        <v>80</v>
      </c>
      <c r="C2" s="8" t="s">
        <v>81</v>
      </c>
      <c r="D2" s="8" t="s">
        <v>82</v>
      </c>
      <c r="E2" s="8" t="s">
        <v>83</v>
      </c>
    </row>
    <row r="3" spans="1:5" x14ac:dyDescent="0.25">
      <c r="A3" s="7" t="s">
        <v>52</v>
      </c>
      <c r="B3" s="7">
        <v>105000</v>
      </c>
      <c r="C3" s="7">
        <f>B3/$B$6</f>
        <v>0.48837209302325579</v>
      </c>
      <c r="D3" s="7">
        <v>0.14000000000000001</v>
      </c>
      <c r="E3" s="10">
        <f>D3*C3</f>
        <v>6.8372093023255823E-2</v>
      </c>
    </row>
    <row r="4" spans="1:5" x14ac:dyDescent="0.25">
      <c r="A4" s="7" t="s">
        <v>78</v>
      </c>
      <c r="B4" s="7">
        <v>60000</v>
      </c>
      <c r="C4" s="7">
        <f t="shared" ref="C4:C6" si="0">B4/$B$6</f>
        <v>0.27906976744186046</v>
      </c>
      <c r="D4" s="7">
        <v>0.16</v>
      </c>
      <c r="E4" s="10">
        <f t="shared" ref="E4:E5" si="1">D4*C4</f>
        <v>4.4651162790697675E-2</v>
      </c>
    </row>
    <row r="5" spans="1:5" x14ac:dyDescent="0.25">
      <c r="A5" s="7" t="s">
        <v>79</v>
      </c>
      <c r="B5" s="7">
        <v>50000</v>
      </c>
      <c r="C5" s="7">
        <f t="shared" si="0"/>
        <v>0.23255813953488372</v>
      </c>
      <c r="D5" s="7">
        <v>0.1</v>
      </c>
      <c r="E5" s="10">
        <f t="shared" si="1"/>
        <v>2.3255813953488372E-2</v>
      </c>
    </row>
    <row r="6" spans="1:5" x14ac:dyDescent="0.25">
      <c r="A6" s="9" t="s">
        <v>54</v>
      </c>
      <c r="B6" s="7">
        <f>SUM(B3:B5)</f>
        <v>215000</v>
      </c>
      <c r="C6" s="7">
        <f t="shared" si="0"/>
        <v>1</v>
      </c>
      <c r="D6" s="7"/>
      <c r="E6" s="10">
        <f>SUM(E3:E5)</f>
        <v>0.13627906976744186</v>
      </c>
    </row>
    <row r="8" spans="1:5" x14ac:dyDescent="0.25">
      <c r="A8" t="s">
        <v>84</v>
      </c>
    </row>
    <row r="9" spans="1:5" x14ac:dyDescent="0.25">
      <c r="A9" t="s">
        <v>85</v>
      </c>
    </row>
    <row r="10" spans="1:5" x14ac:dyDescent="0.25">
      <c r="A10" t="s">
        <v>86</v>
      </c>
    </row>
    <row r="11" spans="1:5" ht="30" x14ac:dyDescent="0.25">
      <c r="A11" s="2" t="s">
        <v>87</v>
      </c>
    </row>
    <row r="13" spans="1:5" x14ac:dyDescent="0.25">
      <c r="A13" t="s">
        <v>88</v>
      </c>
    </row>
    <row r="14" spans="1:5" ht="60" x14ac:dyDescent="0.25">
      <c r="A14" s="7" t="s">
        <v>90</v>
      </c>
      <c r="B14" s="8" t="s">
        <v>80</v>
      </c>
      <c r="C14" s="8" t="s">
        <v>81</v>
      </c>
      <c r="D14" s="8" t="s">
        <v>89</v>
      </c>
      <c r="E14" s="8" t="s">
        <v>94</v>
      </c>
    </row>
    <row r="15" spans="1:5" x14ac:dyDescent="0.25">
      <c r="A15" s="9" t="s">
        <v>91</v>
      </c>
      <c r="B15" s="7">
        <v>215000</v>
      </c>
      <c r="C15" s="7">
        <v>0.3</v>
      </c>
      <c r="D15" s="7">
        <v>0.1</v>
      </c>
      <c r="E15" s="7">
        <v>3.0700000000000002E-2</v>
      </c>
    </row>
    <row r="16" spans="1:5" x14ac:dyDescent="0.25">
      <c r="A16" s="9" t="s">
        <v>92</v>
      </c>
      <c r="B16" s="7">
        <v>500000</v>
      </c>
      <c r="C16" s="7">
        <v>0.7</v>
      </c>
      <c r="D16" s="7">
        <v>0.18</v>
      </c>
      <c r="E16" s="7">
        <v>0.13089999999999999</v>
      </c>
    </row>
    <row r="17" spans="1:5" x14ac:dyDescent="0.25">
      <c r="A17" s="9" t="s">
        <v>93</v>
      </c>
      <c r="B17" s="7">
        <v>715000</v>
      </c>
      <c r="C17" s="7">
        <v>1</v>
      </c>
      <c r="D17" s="7"/>
      <c r="E17" s="7">
        <f>SUM(E15:E16)</f>
        <v>0.16159999999999999</v>
      </c>
    </row>
    <row r="19" spans="1:5" x14ac:dyDescent="0.25">
      <c r="A19" t="s">
        <v>95</v>
      </c>
    </row>
    <row r="20" spans="1:5" x14ac:dyDescent="0.25">
      <c r="A20" t="s">
        <v>99</v>
      </c>
    </row>
    <row r="21" spans="1:5" x14ac:dyDescent="0.25">
      <c r="A21" t="s">
        <v>96</v>
      </c>
    </row>
    <row r="22" spans="1:5" x14ac:dyDescent="0.25">
      <c r="A22" t="s">
        <v>97</v>
      </c>
    </row>
    <row r="24" spans="1:5" x14ac:dyDescent="0.25">
      <c r="A24" t="s">
        <v>98</v>
      </c>
    </row>
    <row r="27" spans="1:5" x14ac:dyDescent="0.25">
      <c r="A27" s="15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4" zoomScale="170" zoomScaleNormal="170" workbookViewId="0">
      <selection activeCell="D9" sqref="D9"/>
    </sheetView>
  </sheetViews>
  <sheetFormatPr defaultRowHeight="15" x14ac:dyDescent="0.25"/>
  <sheetData>
    <row r="1" spans="1:13" x14ac:dyDescent="0.25">
      <c r="A1" t="s">
        <v>102</v>
      </c>
    </row>
    <row r="3" spans="1:13" x14ac:dyDescent="0.25">
      <c r="A3" t="s">
        <v>100</v>
      </c>
    </row>
    <row r="4" spans="1:13" x14ac:dyDescent="0.25">
      <c r="A4" t="s">
        <v>101</v>
      </c>
    </row>
    <row r="5" spans="1:13" ht="34.5" customHeight="1" x14ac:dyDescent="0.25">
      <c r="A5" s="13" t="s">
        <v>117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7" spans="1:13" ht="31.5" customHeight="1" x14ac:dyDescent="0.25">
      <c r="A7" s="13" t="s">
        <v>103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t="s">
        <v>105</v>
      </c>
    </row>
    <row r="9" spans="1:13" x14ac:dyDescent="0.25">
      <c r="A9" t="s">
        <v>104</v>
      </c>
    </row>
    <row r="11" spans="1:13" ht="32.25" customHeight="1" x14ac:dyDescent="0.25">
      <c r="A11" s="13" t="s">
        <v>107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29.25" customHeight="1" x14ac:dyDescent="0.25">
      <c r="A12" s="14" t="s">
        <v>106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1" t="s">
        <v>108</v>
      </c>
    </row>
    <row r="14" spans="1:13" x14ac:dyDescent="0.25">
      <c r="A14" t="s">
        <v>109</v>
      </c>
    </row>
    <row r="15" spans="1:13" x14ac:dyDescent="0.25">
      <c r="A15" t="s">
        <v>110</v>
      </c>
    </row>
    <row r="16" spans="1:13" x14ac:dyDescent="0.25">
      <c r="A16" t="s">
        <v>111</v>
      </c>
    </row>
    <row r="17" spans="1:13" x14ac:dyDescent="0.25">
      <c r="A17" t="s">
        <v>112</v>
      </c>
    </row>
    <row r="18" spans="1:13" x14ac:dyDescent="0.25">
      <c r="A18" t="s">
        <v>113</v>
      </c>
    </row>
    <row r="19" spans="1:13" x14ac:dyDescent="0.25">
      <c r="A19" t="s">
        <v>114</v>
      </c>
    </row>
    <row r="21" spans="1:13" ht="34.5" customHeight="1" x14ac:dyDescent="0.25">
      <c r="A21" s="13" t="s">
        <v>115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3" spans="1:13" x14ac:dyDescent="0.25">
      <c r="A23" t="s">
        <v>116</v>
      </c>
    </row>
    <row r="25" spans="1:13" x14ac:dyDescent="0.25">
      <c r="A25" s="12" t="s">
        <v>118</v>
      </c>
      <c r="B25" s="12"/>
      <c r="C25" s="12"/>
      <c r="D25" s="12"/>
      <c r="E25" s="12"/>
      <c r="F25" s="12"/>
      <c r="G25" s="12"/>
      <c r="H25" s="12"/>
    </row>
    <row r="26" spans="1:13" x14ac:dyDescent="0.25">
      <c r="A26" t="s">
        <v>119</v>
      </c>
    </row>
    <row r="27" spans="1:13" x14ac:dyDescent="0.25">
      <c r="A27" t="s">
        <v>120</v>
      </c>
    </row>
    <row r="28" spans="1:13" x14ac:dyDescent="0.25">
      <c r="A28" t="s">
        <v>121</v>
      </c>
    </row>
    <row r="29" spans="1:13" x14ac:dyDescent="0.25">
      <c r="A29" t="s">
        <v>122</v>
      </c>
    </row>
    <row r="31" spans="1:13" x14ac:dyDescent="0.25">
      <c r="A31" s="12" t="s">
        <v>123</v>
      </c>
      <c r="B31" s="12"/>
      <c r="C31" s="12"/>
      <c r="D31" s="12"/>
      <c r="E31" s="12"/>
      <c r="F31" s="12"/>
      <c r="G31" s="12"/>
      <c r="H31" s="12"/>
    </row>
    <row r="32" spans="1:13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7" spans="1:1" x14ac:dyDescent="0.25">
      <c r="A37" s="15" t="s">
        <v>127</v>
      </c>
    </row>
  </sheetData>
  <mergeCells count="5">
    <mergeCell ref="A7:M7"/>
    <mergeCell ref="A11:M11"/>
    <mergeCell ref="A12:M12"/>
    <mergeCell ref="A21:M21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Arkusz2</vt:lpstr>
      <vt:lpstr>Arkusz3</vt:lpstr>
      <vt:lpstr>Arkusz4</vt:lpstr>
      <vt:lpstr>Arkusz5</vt:lpstr>
      <vt:lpstr>Arkusz6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2016-06-08T11:42:50Z</dcterms:created>
  <dcterms:modified xsi:type="dcterms:W3CDTF">2016-06-14T09:08:34Z</dcterms:modified>
</cp:coreProperties>
</file>