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11" i="1" l="1"/>
  <c r="F11" i="1"/>
  <c r="E15" i="1" l="1"/>
  <c r="E3" i="1"/>
  <c r="E22" i="1"/>
  <c r="E25" i="1"/>
  <c r="E26" i="1"/>
  <c r="E20" i="1"/>
  <c r="E16" i="1"/>
  <c r="E5" i="1"/>
  <c r="E17" i="1"/>
  <c r="E14" i="1"/>
  <c r="E13" i="1"/>
  <c r="E9" i="1"/>
  <c r="E2" i="1"/>
  <c r="E6" i="1" s="1"/>
  <c r="E4" i="1"/>
  <c r="E24" i="1"/>
  <c r="E10" i="1"/>
  <c r="E7" i="1"/>
  <c r="G9" i="1"/>
  <c r="F9" i="1"/>
  <c r="E23" i="1"/>
  <c r="G3" i="1"/>
  <c r="F3" i="1"/>
  <c r="G12" i="1"/>
  <c r="F12" i="1"/>
  <c r="G5" i="1"/>
  <c r="F5" i="1"/>
  <c r="G15" i="1"/>
  <c r="F15" i="1"/>
  <c r="G10" i="1"/>
  <c r="F10" i="1"/>
  <c r="G13" i="1"/>
  <c r="F13" i="1"/>
  <c r="G25" i="1"/>
  <c r="F25" i="1"/>
  <c r="G16" i="1"/>
  <c r="F16" i="1"/>
  <c r="G20" i="1"/>
  <c r="F20" i="1"/>
  <c r="G22" i="1"/>
  <c r="F22" i="1"/>
  <c r="G8" i="1"/>
  <c r="F8" i="1"/>
  <c r="G2" i="1"/>
  <c r="G6" i="1" s="1"/>
  <c r="F2" i="1"/>
  <c r="F6" i="1" s="1"/>
  <c r="G7" i="1"/>
  <c r="F7" i="1"/>
  <c r="G4" i="1"/>
  <c r="F4" i="1"/>
  <c r="G14" i="1"/>
  <c r="F14" i="1"/>
  <c r="G26" i="1"/>
  <c r="F26" i="1"/>
  <c r="G24" i="1"/>
  <c r="F24" i="1"/>
  <c r="G17" i="1"/>
  <c r="F17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Q18" i="1" s="1"/>
  <c r="P19" i="1"/>
  <c r="Q19" i="1" s="1"/>
  <c r="P20" i="1"/>
  <c r="P21" i="1"/>
  <c r="Q21" i="1" s="1"/>
  <c r="P22" i="1"/>
  <c r="P23" i="1"/>
  <c r="P24" i="1"/>
  <c r="P25" i="1"/>
  <c r="P26" i="1"/>
  <c r="P2" i="1"/>
  <c r="H11" i="1"/>
  <c r="Q11" i="1" s="1"/>
  <c r="H18" i="1"/>
  <c r="H19" i="1"/>
  <c r="H21" i="1"/>
  <c r="D20" i="1" l="1"/>
  <c r="D2" i="1"/>
  <c r="D6" i="1" s="1"/>
  <c r="D15" i="1"/>
  <c r="D22" i="1"/>
  <c r="D25" i="1"/>
  <c r="D26" i="1"/>
  <c r="D14" i="1"/>
  <c r="D24" i="1"/>
  <c r="D7" i="1"/>
  <c r="D23" i="1"/>
  <c r="D9" i="1"/>
  <c r="D4" i="1"/>
  <c r="D10" i="1"/>
  <c r="D17" i="1"/>
  <c r="D3" i="1"/>
  <c r="D12" i="1"/>
  <c r="D13" i="1"/>
  <c r="D16" i="1"/>
  <c r="C3" i="1" l="1"/>
  <c r="H3" i="1" s="1"/>
  <c r="Q3" i="1" s="1"/>
  <c r="C22" i="1" l="1"/>
  <c r="H22" i="1" s="1"/>
  <c r="Q22" i="1" s="1"/>
  <c r="C20" i="1"/>
  <c r="H20" i="1" s="1"/>
  <c r="Q20" i="1" s="1"/>
  <c r="C13" i="1"/>
  <c r="H13" i="1" s="1"/>
  <c r="Q13" i="1" s="1"/>
  <c r="C16" i="1"/>
  <c r="H16" i="1" s="1"/>
  <c r="Q16" i="1" s="1"/>
  <c r="C17" i="1"/>
  <c r="H17" i="1" s="1"/>
  <c r="Q17" i="1" s="1"/>
  <c r="C5" i="1"/>
  <c r="H5" i="1" s="1"/>
  <c r="Q5" i="1" s="1"/>
  <c r="C23" i="1"/>
  <c r="H23" i="1" s="1"/>
  <c r="Q23" i="1" s="1"/>
  <c r="C15" i="1"/>
  <c r="H15" i="1" s="1"/>
  <c r="Q15" i="1" s="1"/>
  <c r="C7" i="1"/>
  <c r="H7" i="1" s="1"/>
  <c r="Q7" i="1" s="1"/>
  <c r="C8" i="1"/>
  <c r="H8" i="1" s="1"/>
  <c r="Q8" i="1" s="1"/>
  <c r="C2" i="1"/>
  <c r="H2" i="1" s="1"/>
  <c r="Q2" i="1" s="1"/>
  <c r="C6" i="1"/>
  <c r="H6" i="1" s="1"/>
  <c r="Q6" i="1" s="1"/>
  <c r="C4" i="1"/>
  <c r="H4" i="1" s="1"/>
  <c r="Q4" i="1" s="1"/>
  <c r="C12" i="1"/>
  <c r="H12" i="1" s="1"/>
  <c r="Q12" i="1" s="1"/>
  <c r="C9" i="1"/>
  <c r="H9" i="1" s="1"/>
  <c r="Q9" i="1" s="1"/>
  <c r="C26" i="1"/>
  <c r="H26" i="1" s="1"/>
  <c r="Q26" i="1" s="1"/>
  <c r="C25" i="1"/>
  <c r="H25" i="1" s="1"/>
  <c r="Q25" i="1" s="1"/>
  <c r="C10" i="1"/>
  <c r="H10" i="1" s="1"/>
  <c r="Q10" i="1" s="1"/>
  <c r="C24" i="1"/>
  <c r="H24" i="1" s="1"/>
  <c r="Q24" i="1" s="1"/>
  <c r="C14" i="1"/>
  <c r="H14" i="1" s="1"/>
  <c r="Q14" i="1" s="1"/>
</calcChain>
</file>

<file path=xl/sharedStrings.xml><?xml version="1.0" encoding="utf-8"?>
<sst xmlns="http://schemas.openxmlformats.org/spreadsheetml/2006/main" count="34" uniqueCount="27">
  <si>
    <t>Student ID</t>
  </si>
  <si>
    <t>K-17291</t>
  </si>
  <si>
    <t>K-16671</t>
  </si>
  <si>
    <t>K-17201</t>
  </si>
  <si>
    <t>K-16841</t>
  </si>
  <si>
    <t>K-16710</t>
  </si>
  <si>
    <t>K-16945</t>
  </si>
  <si>
    <t>Homeworks</t>
  </si>
  <si>
    <t>HW1</t>
  </si>
  <si>
    <t>HW2</t>
  </si>
  <si>
    <t>HW3</t>
  </si>
  <si>
    <t>HW4</t>
  </si>
  <si>
    <t>HW5</t>
  </si>
  <si>
    <t>Exam</t>
  </si>
  <si>
    <t>P1</t>
  </si>
  <si>
    <t>P2</t>
  </si>
  <si>
    <t>P3</t>
  </si>
  <si>
    <t>P4</t>
  </si>
  <si>
    <t>P5</t>
  </si>
  <si>
    <t>P6</t>
  </si>
  <si>
    <t>Grade</t>
  </si>
  <si>
    <t>Total</t>
  </si>
  <si>
    <t>NK</t>
  </si>
  <si>
    <t>HW Pts.</t>
  </si>
  <si>
    <t>Exam Pts.</t>
  </si>
  <si>
    <t>Retake</t>
  </si>
  <si>
    <t>5!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</si>
</sst>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workbookViewId="0"/>
  </sheetViews>
  <sheetFormatPr defaultRowHeight="14.4" x14ac:dyDescent="0.3"/>
  <cols>
    <col min="1" max="1" width="9.44140625" style="1" bestFit="1" customWidth="1"/>
    <col min="2" max="2" width="10.77734375" style="1" customWidth="1"/>
    <col min="3" max="16" width="8.88671875" style="1" customWidth="1"/>
    <col min="17" max="17" width="8.88671875" style="1"/>
    <col min="18" max="18" width="8.88671875" style="3"/>
  </cols>
  <sheetData>
    <row r="1" spans="1:18" x14ac:dyDescent="0.3">
      <c r="A1" s="1" t="s">
        <v>0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23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18</v>
      </c>
      <c r="O1" s="1" t="s">
        <v>19</v>
      </c>
      <c r="P1" s="1" t="s">
        <v>24</v>
      </c>
      <c r="Q1" s="1" t="s">
        <v>21</v>
      </c>
      <c r="R1" s="3" t="s">
        <v>20</v>
      </c>
    </row>
    <row r="2" spans="1:18" x14ac:dyDescent="0.3">
      <c r="A2" s="1">
        <v>457997</v>
      </c>
      <c r="C2" s="1">
        <f>2+2+1</f>
        <v>5</v>
      </c>
      <c r="D2" s="1">
        <f>2+1+1</f>
        <v>4</v>
      </c>
      <c r="E2" s="1">
        <f>2+2+2</f>
        <v>6</v>
      </c>
      <c r="F2" s="1">
        <f>2+2+1.5</f>
        <v>5.5</v>
      </c>
      <c r="G2" s="1">
        <f>2+2+2</f>
        <v>6</v>
      </c>
      <c r="H2" s="1">
        <f>SUM(C2:G2)</f>
        <v>26.5</v>
      </c>
      <c r="J2" s="1">
        <v>6</v>
      </c>
      <c r="L2" s="1">
        <v>4</v>
      </c>
      <c r="M2" s="1">
        <v>0</v>
      </c>
      <c r="N2" s="1">
        <v>4</v>
      </c>
      <c r="P2" s="1">
        <f>SUM(J2:O2)</f>
        <v>14</v>
      </c>
      <c r="Q2" s="1">
        <f>ROUNDUP(MAX(P2*2.5,H2+P2*7/4),0)</f>
        <v>51</v>
      </c>
      <c r="R2" s="3">
        <v>3</v>
      </c>
    </row>
    <row r="3" spans="1:18" x14ac:dyDescent="0.3">
      <c r="A3" s="1">
        <v>466709</v>
      </c>
      <c r="C3" s="1">
        <f>2+2+3</f>
        <v>7</v>
      </c>
      <c r="D3" s="1">
        <f>2+1.75+1.75</f>
        <v>5.5</v>
      </c>
      <c r="E3" s="1">
        <f>2+2+2</f>
        <v>6</v>
      </c>
      <c r="F3" s="1">
        <f>2+2.5+1.5</f>
        <v>6</v>
      </c>
      <c r="G3" s="1">
        <f>2+2+2</f>
        <v>6</v>
      </c>
      <c r="H3" s="1">
        <f t="shared" ref="H3:H26" si="0">SUM(C3:G3)</f>
        <v>30.5</v>
      </c>
      <c r="J3" s="1">
        <v>7</v>
      </c>
      <c r="L3" s="1">
        <v>10</v>
      </c>
      <c r="M3" s="1">
        <v>0</v>
      </c>
      <c r="N3" s="1">
        <v>6</v>
      </c>
      <c r="P3" s="1">
        <f t="shared" ref="P3:P26" si="1">SUM(J3:O3)</f>
        <v>23</v>
      </c>
      <c r="Q3" s="1">
        <f t="shared" ref="Q3:Q26" si="2">ROUNDUP(MAX(P3*2.5,H3+P3*7/4),0)</f>
        <v>71</v>
      </c>
      <c r="R3" s="3">
        <v>4</v>
      </c>
    </row>
    <row r="4" spans="1:18" x14ac:dyDescent="0.3">
      <c r="A4" s="1">
        <v>466258</v>
      </c>
      <c r="C4" s="1">
        <f>2+2+1</f>
        <v>5</v>
      </c>
      <c r="D4" s="1">
        <f>2+1+1</f>
        <v>4</v>
      </c>
      <c r="E4" s="1">
        <f>1+2+2</f>
        <v>5</v>
      </c>
      <c r="F4" s="1">
        <f>2+1.5</f>
        <v>3.5</v>
      </c>
      <c r="G4" s="1">
        <f>2+2+2</f>
        <v>6</v>
      </c>
      <c r="H4" s="1">
        <f t="shared" si="0"/>
        <v>23.5</v>
      </c>
      <c r="I4" s="1" t="s">
        <v>25</v>
      </c>
      <c r="J4" s="2">
        <v>7</v>
      </c>
      <c r="K4" s="2">
        <v>8</v>
      </c>
      <c r="L4" s="2">
        <v>4</v>
      </c>
      <c r="M4" s="2"/>
      <c r="N4" s="2"/>
      <c r="O4" s="2"/>
      <c r="P4" s="1">
        <f t="shared" si="1"/>
        <v>19</v>
      </c>
      <c r="Q4" s="1">
        <f t="shared" si="2"/>
        <v>57</v>
      </c>
      <c r="R4" s="4">
        <v>3</v>
      </c>
    </row>
    <row r="5" spans="1:18" x14ac:dyDescent="0.3">
      <c r="A5" s="1">
        <v>466547</v>
      </c>
      <c r="C5" s="1">
        <f>2+2+3</f>
        <v>7</v>
      </c>
      <c r="D5" s="2">
        <v>5</v>
      </c>
      <c r="E5" s="1">
        <f>2+2+2</f>
        <v>6</v>
      </c>
      <c r="F5" s="1">
        <f>2+2+1.5</f>
        <v>5.5</v>
      </c>
      <c r="G5" s="1">
        <f>2+2+2</f>
        <v>6</v>
      </c>
      <c r="H5" s="1">
        <f t="shared" si="0"/>
        <v>29.5</v>
      </c>
      <c r="J5" s="1">
        <v>9</v>
      </c>
      <c r="K5" s="1">
        <v>7</v>
      </c>
      <c r="L5" s="1">
        <v>7</v>
      </c>
      <c r="N5" s="1">
        <v>6</v>
      </c>
      <c r="P5" s="1">
        <f t="shared" si="1"/>
        <v>29</v>
      </c>
      <c r="Q5" s="1">
        <f t="shared" si="2"/>
        <v>81</v>
      </c>
      <c r="R5" s="3">
        <v>4.5</v>
      </c>
    </row>
    <row r="6" spans="1:18" x14ac:dyDescent="0.3">
      <c r="A6" s="1">
        <v>466254</v>
      </c>
      <c r="C6" s="1">
        <f>2+2+1</f>
        <v>5</v>
      </c>
      <c r="D6" s="1">
        <f>D2</f>
        <v>4</v>
      </c>
      <c r="E6" s="1">
        <f>E2</f>
        <v>6</v>
      </c>
      <c r="F6" s="1">
        <f>F2</f>
        <v>5.5</v>
      </c>
      <c r="G6" s="1">
        <f>G2</f>
        <v>6</v>
      </c>
      <c r="H6" s="1">
        <f t="shared" si="0"/>
        <v>26.5</v>
      </c>
      <c r="J6" s="1">
        <v>3</v>
      </c>
      <c r="K6" s="1">
        <v>5</v>
      </c>
      <c r="L6" s="1">
        <v>4</v>
      </c>
      <c r="N6" s="1">
        <v>4</v>
      </c>
      <c r="P6" s="1">
        <f t="shared" si="1"/>
        <v>16</v>
      </c>
      <c r="Q6" s="1">
        <f t="shared" si="2"/>
        <v>55</v>
      </c>
      <c r="R6" s="3">
        <v>3</v>
      </c>
    </row>
    <row r="7" spans="1:18" x14ac:dyDescent="0.3">
      <c r="A7" s="1">
        <v>467793</v>
      </c>
      <c r="C7" s="1">
        <f>1+2+1</f>
        <v>4</v>
      </c>
      <c r="D7" s="1">
        <f>2+1+2</f>
        <v>5</v>
      </c>
      <c r="E7" s="1">
        <f>2+2+2</f>
        <v>6</v>
      </c>
      <c r="F7" s="1">
        <f>2+2+1.5</f>
        <v>5.5</v>
      </c>
      <c r="G7" s="1">
        <f>2+2+2</f>
        <v>6</v>
      </c>
      <c r="H7" s="1">
        <f t="shared" si="0"/>
        <v>26.5</v>
      </c>
      <c r="J7" s="1">
        <v>10</v>
      </c>
      <c r="L7" s="1">
        <v>9</v>
      </c>
      <c r="N7" s="1">
        <v>7</v>
      </c>
      <c r="O7" s="1">
        <v>8</v>
      </c>
      <c r="P7" s="1">
        <f t="shared" si="1"/>
        <v>34</v>
      </c>
      <c r="Q7" s="1">
        <f t="shared" si="2"/>
        <v>86</v>
      </c>
      <c r="R7" s="3">
        <v>4.5</v>
      </c>
    </row>
    <row r="8" spans="1:18" x14ac:dyDescent="0.3">
      <c r="A8" s="1" t="s">
        <v>1</v>
      </c>
      <c r="C8" s="1">
        <f>2+2+1</f>
        <v>5</v>
      </c>
      <c r="F8" s="1">
        <f>2+2+1.5</f>
        <v>5.5</v>
      </c>
      <c r="G8" s="1">
        <f>2+2+2</f>
        <v>6</v>
      </c>
      <c r="H8" s="1">
        <f t="shared" si="0"/>
        <v>16.5</v>
      </c>
      <c r="J8" s="1">
        <v>6</v>
      </c>
      <c r="L8" s="1">
        <v>10</v>
      </c>
      <c r="N8" s="1">
        <v>8</v>
      </c>
      <c r="O8" s="1">
        <v>10</v>
      </c>
      <c r="P8" s="1">
        <f t="shared" si="1"/>
        <v>34</v>
      </c>
      <c r="Q8" s="1">
        <f t="shared" si="2"/>
        <v>85</v>
      </c>
      <c r="R8" s="3">
        <v>4.5</v>
      </c>
    </row>
    <row r="9" spans="1:18" x14ac:dyDescent="0.3">
      <c r="A9" s="1">
        <v>430189</v>
      </c>
      <c r="C9" s="1">
        <f>2+2+1</f>
        <v>5</v>
      </c>
      <c r="D9" s="1">
        <f>2+1.8+2</f>
        <v>5.8</v>
      </c>
      <c r="E9" s="1">
        <f>2+2+2</f>
        <v>6</v>
      </c>
      <c r="F9" s="1">
        <f>2+2.5+1.5</f>
        <v>6</v>
      </c>
      <c r="G9" s="1">
        <f>2+2+2</f>
        <v>6</v>
      </c>
      <c r="H9" s="1">
        <f t="shared" si="0"/>
        <v>28.8</v>
      </c>
      <c r="J9" s="1">
        <v>10</v>
      </c>
      <c r="L9" s="1">
        <v>9</v>
      </c>
      <c r="M9" s="1">
        <v>10</v>
      </c>
      <c r="O9" s="1">
        <v>10</v>
      </c>
      <c r="P9" s="1">
        <f t="shared" si="1"/>
        <v>39</v>
      </c>
      <c r="Q9" s="1">
        <f t="shared" si="2"/>
        <v>98</v>
      </c>
      <c r="R9" s="3" t="s">
        <v>26</v>
      </c>
    </row>
    <row r="10" spans="1:18" x14ac:dyDescent="0.3">
      <c r="A10" s="1">
        <v>430201</v>
      </c>
      <c r="C10" s="1">
        <f>2+2+3</f>
        <v>7</v>
      </c>
      <c r="D10" s="1">
        <f>2+2+2</f>
        <v>6</v>
      </c>
      <c r="E10" s="1">
        <f>2+2+2</f>
        <v>6</v>
      </c>
      <c r="F10" s="1">
        <f>2+2+1.5</f>
        <v>5.5</v>
      </c>
      <c r="G10" s="1">
        <f>2+2+2</f>
        <v>6</v>
      </c>
      <c r="H10" s="1">
        <f t="shared" si="0"/>
        <v>30.5</v>
      </c>
      <c r="J10" s="1">
        <v>10</v>
      </c>
      <c r="L10" s="1">
        <v>10</v>
      </c>
      <c r="M10" s="1">
        <v>10</v>
      </c>
      <c r="O10" s="1">
        <v>10</v>
      </c>
      <c r="P10" s="1">
        <f t="shared" si="1"/>
        <v>40</v>
      </c>
      <c r="Q10" s="1">
        <f t="shared" si="2"/>
        <v>101</v>
      </c>
      <c r="R10" s="3" t="s">
        <v>26</v>
      </c>
    </row>
    <row r="11" spans="1:18" x14ac:dyDescent="0.3">
      <c r="A11" s="1">
        <v>436852</v>
      </c>
      <c r="F11" s="1">
        <f>1+1+1</f>
        <v>3</v>
      </c>
      <c r="G11" s="1">
        <f>2+2+2</f>
        <v>6</v>
      </c>
      <c r="H11" s="1">
        <f t="shared" si="0"/>
        <v>9</v>
      </c>
      <c r="J11" s="1">
        <v>0</v>
      </c>
      <c r="L11" s="1">
        <v>0</v>
      </c>
      <c r="N11" s="1">
        <v>0</v>
      </c>
      <c r="O11" s="1">
        <v>0</v>
      </c>
      <c r="P11" s="1">
        <f t="shared" si="1"/>
        <v>0</v>
      </c>
      <c r="Q11" s="1">
        <f t="shared" si="2"/>
        <v>9</v>
      </c>
      <c r="R11" s="3">
        <v>2</v>
      </c>
    </row>
    <row r="12" spans="1:18" x14ac:dyDescent="0.3">
      <c r="A12" s="1">
        <v>466265</v>
      </c>
      <c r="C12" s="1">
        <f>2+2+1</f>
        <v>5</v>
      </c>
      <c r="D12" s="1">
        <f>1.5+1.5+0</f>
        <v>3</v>
      </c>
      <c r="F12" s="1">
        <f>1+0+0</f>
        <v>1</v>
      </c>
      <c r="G12" s="1">
        <f>0.5+0.5+0.5</f>
        <v>1.5</v>
      </c>
      <c r="H12" s="1">
        <f t="shared" si="0"/>
        <v>10.5</v>
      </c>
      <c r="J12" s="1">
        <v>7</v>
      </c>
      <c r="K12" s="1">
        <v>9</v>
      </c>
      <c r="L12" s="1">
        <v>10</v>
      </c>
      <c r="M12" s="1">
        <v>6</v>
      </c>
      <c r="P12" s="1">
        <f t="shared" si="1"/>
        <v>32</v>
      </c>
      <c r="Q12" s="1">
        <f t="shared" si="2"/>
        <v>80</v>
      </c>
      <c r="R12" s="3">
        <v>4.5</v>
      </c>
    </row>
    <row r="13" spans="1:18" x14ac:dyDescent="0.3">
      <c r="A13" s="1">
        <v>466548</v>
      </c>
      <c r="C13" s="1">
        <f>2+2+2</f>
        <v>6</v>
      </c>
      <c r="D13" s="1">
        <f>1.5+1.5+1.5</f>
        <v>4.5</v>
      </c>
      <c r="E13" s="1">
        <f>2+2+2</f>
        <v>6</v>
      </c>
      <c r="F13" s="1">
        <f>1+1+1.5</f>
        <v>3.5</v>
      </c>
      <c r="G13" s="1">
        <f>1.5+1+2</f>
        <v>4.5</v>
      </c>
      <c r="H13" s="1">
        <f t="shared" si="0"/>
        <v>24.5</v>
      </c>
      <c r="J13" s="1">
        <v>5</v>
      </c>
      <c r="L13" s="1">
        <v>7</v>
      </c>
      <c r="M13" s="1">
        <v>9</v>
      </c>
      <c r="N13" s="1">
        <v>5</v>
      </c>
      <c r="P13" s="1">
        <f t="shared" si="1"/>
        <v>26</v>
      </c>
      <c r="Q13" s="1">
        <f t="shared" si="2"/>
        <v>70</v>
      </c>
      <c r="R13" s="3">
        <v>4</v>
      </c>
    </row>
    <row r="14" spans="1:18" x14ac:dyDescent="0.3">
      <c r="A14" s="1">
        <v>468323</v>
      </c>
      <c r="C14" s="1">
        <f>2+2+2</f>
        <v>6</v>
      </c>
      <c r="D14" s="1">
        <f>2+1+1</f>
        <v>4</v>
      </c>
      <c r="E14" s="1">
        <f>2+2+2</f>
        <v>6</v>
      </c>
      <c r="F14" s="1">
        <f>2+2+1.5</f>
        <v>5.5</v>
      </c>
      <c r="G14" s="1">
        <f>2+2+2</f>
        <v>6</v>
      </c>
      <c r="H14" s="1">
        <f t="shared" si="0"/>
        <v>27.5</v>
      </c>
      <c r="J14" s="1">
        <v>4</v>
      </c>
      <c r="L14" s="1">
        <v>6</v>
      </c>
      <c r="M14" s="1">
        <v>3</v>
      </c>
      <c r="P14" s="1">
        <f t="shared" si="1"/>
        <v>13</v>
      </c>
      <c r="Q14" s="1">
        <f t="shared" si="2"/>
        <v>51</v>
      </c>
      <c r="R14" s="3">
        <v>3</v>
      </c>
    </row>
    <row r="15" spans="1:18" x14ac:dyDescent="0.3">
      <c r="A15" s="1">
        <v>466249</v>
      </c>
      <c r="C15" s="1">
        <f>2+2+1.5</f>
        <v>5.5</v>
      </c>
      <c r="D15" s="1">
        <f>2+1+1</f>
        <v>4</v>
      </c>
      <c r="E15" s="1">
        <f>2+2+2</f>
        <v>6</v>
      </c>
      <c r="F15" s="1">
        <f>2+1.5+1</f>
        <v>4.5</v>
      </c>
      <c r="G15" s="1">
        <f>2+2+2</f>
        <v>6</v>
      </c>
      <c r="H15" s="1">
        <f t="shared" si="0"/>
        <v>26</v>
      </c>
      <c r="J15" s="1">
        <v>4</v>
      </c>
      <c r="L15" s="1">
        <v>1</v>
      </c>
      <c r="N15" s="1">
        <v>1</v>
      </c>
      <c r="O15" s="1">
        <v>8</v>
      </c>
      <c r="P15" s="1">
        <f t="shared" si="1"/>
        <v>14</v>
      </c>
      <c r="Q15" s="1">
        <f t="shared" si="2"/>
        <v>51</v>
      </c>
      <c r="R15" s="3">
        <v>3</v>
      </c>
    </row>
    <row r="16" spans="1:18" x14ac:dyDescent="0.3">
      <c r="A16" s="1" t="s">
        <v>2</v>
      </c>
      <c r="C16" s="1">
        <f>2+2+1.5</f>
        <v>5.5</v>
      </c>
      <c r="D16" s="1">
        <f>2+1.5+2</f>
        <v>5.5</v>
      </c>
      <c r="E16" s="1">
        <f>2+2+2</f>
        <v>6</v>
      </c>
      <c r="F16" s="1">
        <f>2+2+1.5</f>
        <v>5.5</v>
      </c>
      <c r="G16" s="1">
        <f>2+2+2</f>
        <v>6</v>
      </c>
      <c r="H16" s="1">
        <f t="shared" si="0"/>
        <v>28.5</v>
      </c>
      <c r="J16" s="1">
        <v>10</v>
      </c>
      <c r="L16" s="1">
        <v>10</v>
      </c>
      <c r="M16" s="1">
        <v>10</v>
      </c>
      <c r="N16" s="1">
        <v>8</v>
      </c>
      <c r="P16" s="1">
        <f t="shared" si="1"/>
        <v>38</v>
      </c>
      <c r="Q16" s="1">
        <f t="shared" si="2"/>
        <v>95</v>
      </c>
      <c r="R16" s="3">
        <v>5</v>
      </c>
    </row>
    <row r="17" spans="1:18" x14ac:dyDescent="0.3">
      <c r="A17" s="1">
        <v>466269</v>
      </c>
      <c r="C17" s="1">
        <f>2+2+2</f>
        <v>6</v>
      </c>
      <c r="D17" s="1">
        <f>2+1.5+1.5</f>
        <v>5</v>
      </c>
      <c r="E17" s="1">
        <f>2+2+2</f>
        <v>6</v>
      </c>
      <c r="F17" s="1">
        <f>2+2+1.5</f>
        <v>5.5</v>
      </c>
      <c r="G17" s="1">
        <f>2+2+2</f>
        <v>6</v>
      </c>
      <c r="H17" s="1">
        <f t="shared" si="0"/>
        <v>28.5</v>
      </c>
      <c r="J17" s="1">
        <v>8</v>
      </c>
      <c r="K17" s="1">
        <v>7</v>
      </c>
      <c r="L17" s="1">
        <v>10</v>
      </c>
      <c r="M17" s="1">
        <v>3</v>
      </c>
      <c r="P17" s="1">
        <f t="shared" si="1"/>
        <v>28</v>
      </c>
      <c r="Q17" s="1">
        <f t="shared" si="2"/>
        <v>78</v>
      </c>
      <c r="R17" s="3">
        <v>4</v>
      </c>
    </row>
    <row r="18" spans="1:18" x14ac:dyDescent="0.3">
      <c r="A18" s="1" t="s">
        <v>3</v>
      </c>
      <c r="H18" s="1">
        <f t="shared" si="0"/>
        <v>0</v>
      </c>
      <c r="P18" s="1">
        <f t="shared" si="1"/>
        <v>0</v>
      </c>
      <c r="Q18" s="1">
        <f t="shared" si="2"/>
        <v>0</v>
      </c>
      <c r="R18" s="3" t="s">
        <v>22</v>
      </c>
    </row>
    <row r="19" spans="1:18" x14ac:dyDescent="0.3">
      <c r="A19" s="1" t="s">
        <v>4</v>
      </c>
      <c r="H19" s="1">
        <f t="shared" si="0"/>
        <v>0</v>
      </c>
      <c r="P19" s="1">
        <f t="shared" si="1"/>
        <v>0</v>
      </c>
      <c r="Q19" s="1">
        <f t="shared" si="2"/>
        <v>0</v>
      </c>
      <c r="R19" s="3" t="s">
        <v>22</v>
      </c>
    </row>
    <row r="20" spans="1:18" x14ac:dyDescent="0.3">
      <c r="A20" s="1" t="s">
        <v>5</v>
      </c>
      <c r="C20" s="1">
        <f>2+2+1</f>
        <v>5</v>
      </c>
      <c r="D20" s="1">
        <f>2+1+1.5</f>
        <v>4.5</v>
      </c>
      <c r="E20" s="1">
        <f>2+2+2</f>
        <v>6</v>
      </c>
      <c r="F20" s="1">
        <f>2+2.5+1.5</f>
        <v>6</v>
      </c>
      <c r="G20" s="1">
        <f>2+2+2</f>
        <v>6</v>
      </c>
      <c r="H20" s="1">
        <f t="shared" si="0"/>
        <v>27.5</v>
      </c>
      <c r="J20" s="1">
        <v>10</v>
      </c>
      <c r="L20" s="1">
        <v>10</v>
      </c>
      <c r="M20" s="1">
        <v>9</v>
      </c>
      <c r="O20" s="1">
        <v>9</v>
      </c>
      <c r="P20" s="1">
        <f t="shared" si="1"/>
        <v>38</v>
      </c>
      <c r="Q20" s="1">
        <f t="shared" si="2"/>
        <v>95</v>
      </c>
      <c r="R20" s="3">
        <v>5</v>
      </c>
    </row>
    <row r="21" spans="1:18" x14ac:dyDescent="0.3">
      <c r="A21" s="1" t="s">
        <v>6</v>
      </c>
      <c r="H21" s="1">
        <f t="shared" si="0"/>
        <v>0</v>
      </c>
      <c r="P21" s="1">
        <f t="shared" si="1"/>
        <v>0</v>
      </c>
      <c r="Q21" s="1">
        <f t="shared" si="2"/>
        <v>0</v>
      </c>
      <c r="R21" s="3" t="s">
        <v>22</v>
      </c>
    </row>
    <row r="22" spans="1:18" x14ac:dyDescent="0.3">
      <c r="A22" s="1">
        <v>465893</v>
      </c>
      <c r="C22" s="1">
        <f>2+2+1</f>
        <v>5</v>
      </c>
      <c r="D22" s="1">
        <f>2+1.5+1.5</f>
        <v>5</v>
      </c>
      <c r="E22" s="1">
        <f>2+2+2</f>
        <v>6</v>
      </c>
      <c r="F22" s="1">
        <f>2+1.5+1.5</f>
        <v>5</v>
      </c>
      <c r="G22" s="1">
        <f>2+2+2</f>
        <v>6</v>
      </c>
      <c r="H22" s="1">
        <f t="shared" si="0"/>
        <v>27</v>
      </c>
      <c r="J22" s="1">
        <v>8</v>
      </c>
      <c r="K22" s="1">
        <v>7</v>
      </c>
      <c r="L22" s="1">
        <v>9</v>
      </c>
      <c r="N22" s="1">
        <v>7</v>
      </c>
      <c r="P22" s="1">
        <f t="shared" si="1"/>
        <v>31</v>
      </c>
      <c r="Q22" s="1">
        <f t="shared" si="2"/>
        <v>82</v>
      </c>
      <c r="R22" s="3">
        <v>4.5</v>
      </c>
    </row>
    <row r="23" spans="1:18" x14ac:dyDescent="0.3">
      <c r="A23" s="1">
        <v>466671</v>
      </c>
      <c r="C23" s="1">
        <f>2+2+0</f>
        <v>4</v>
      </c>
      <c r="D23" s="1">
        <f>2+1+1.5</f>
        <v>4.5</v>
      </c>
      <c r="E23" s="1">
        <f>1.5+1.5+1.5</f>
        <v>4.5</v>
      </c>
      <c r="H23" s="1">
        <f t="shared" si="0"/>
        <v>13</v>
      </c>
      <c r="I23" s="1" t="s">
        <v>25</v>
      </c>
      <c r="J23" s="2">
        <v>1</v>
      </c>
      <c r="K23" s="2"/>
      <c r="L23" s="2"/>
      <c r="M23" s="2"/>
      <c r="N23" s="2"/>
      <c r="O23" s="2"/>
      <c r="P23" s="1">
        <f t="shared" si="1"/>
        <v>1</v>
      </c>
      <c r="Q23" s="1">
        <f t="shared" si="2"/>
        <v>15</v>
      </c>
      <c r="R23" s="3">
        <v>2</v>
      </c>
    </row>
    <row r="24" spans="1:18" x14ac:dyDescent="0.3">
      <c r="A24" s="1">
        <v>430591</v>
      </c>
      <c r="C24" s="1">
        <f>2+2+3</f>
        <v>7</v>
      </c>
      <c r="D24" s="1">
        <f>2+1.8+2</f>
        <v>5.8</v>
      </c>
      <c r="E24" s="1">
        <f>2+2+2</f>
        <v>6</v>
      </c>
      <c r="F24" s="1">
        <f>2+2.5+1.5</f>
        <v>6</v>
      </c>
      <c r="G24" s="1">
        <f>2+2+2</f>
        <v>6</v>
      </c>
      <c r="H24" s="1">
        <f t="shared" si="0"/>
        <v>30.8</v>
      </c>
      <c r="J24" s="1">
        <v>10</v>
      </c>
      <c r="K24" s="1">
        <v>9</v>
      </c>
      <c r="L24" s="1">
        <v>10</v>
      </c>
      <c r="M24" s="1">
        <v>10</v>
      </c>
      <c r="P24" s="1">
        <f t="shared" si="1"/>
        <v>39</v>
      </c>
      <c r="Q24" s="1">
        <f t="shared" si="2"/>
        <v>100</v>
      </c>
      <c r="R24" s="3" t="s">
        <v>26</v>
      </c>
    </row>
    <row r="25" spans="1:18" x14ac:dyDescent="0.3">
      <c r="A25" s="1">
        <v>465562</v>
      </c>
      <c r="C25" s="1">
        <f>2+2+2</f>
        <v>6</v>
      </c>
      <c r="D25" s="1">
        <f>2+1+1</f>
        <v>4</v>
      </c>
      <c r="E25" s="1">
        <f>2+2+2</f>
        <v>6</v>
      </c>
      <c r="F25" s="1">
        <f>2+2+1.5</f>
        <v>5.5</v>
      </c>
      <c r="G25" s="1">
        <f>2+2+2</f>
        <v>6</v>
      </c>
      <c r="H25" s="1">
        <f t="shared" si="0"/>
        <v>27.5</v>
      </c>
      <c r="I25" s="1" t="s">
        <v>25</v>
      </c>
      <c r="J25" s="2">
        <v>8</v>
      </c>
      <c r="K25" s="2"/>
      <c r="L25" s="2">
        <v>4</v>
      </c>
      <c r="M25" s="2">
        <v>1</v>
      </c>
      <c r="N25" s="2"/>
      <c r="O25" s="2">
        <v>0</v>
      </c>
      <c r="P25" s="1">
        <f t="shared" si="1"/>
        <v>13</v>
      </c>
      <c r="Q25" s="1">
        <f t="shared" si="2"/>
        <v>51</v>
      </c>
      <c r="R25" s="4">
        <v>3</v>
      </c>
    </row>
    <row r="26" spans="1:18" x14ac:dyDescent="0.3">
      <c r="A26" s="1">
        <v>444368</v>
      </c>
      <c r="C26" s="1">
        <f>2+1+0</f>
        <v>3</v>
      </c>
      <c r="D26" s="1">
        <f>1+1+1</f>
        <v>3</v>
      </c>
      <c r="E26" s="1">
        <f>2+2+2</f>
        <v>6</v>
      </c>
      <c r="F26" s="1">
        <f>2+1.5+1.5</f>
        <v>5</v>
      </c>
      <c r="G26" s="1">
        <f>2+2+2</f>
        <v>6</v>
      </c>
      <c r="H26" s="1">
        <f t="shared" si="0"/>
        <v>23</v>
      </c>
      <c r="I26" s="1" t="s">
        <v>25</v>
      </c>
      <c r="J26" s="1">
        <v>6</v>
      </c>
      <c r="K26" s="1">
        <v>0</v>
      </c>
      <c r="L26" s="1">
        <v>0</v>
      </c>
      <c r="P26" s="1">
        <f t="shared" si="1"/>
        <v>6</v>
      </c>
      <c r="Q26" s="1">
        <f t="shared" si="2"/>
        <v>34</v>
      </c>
      <c r="R26" s="3">
        <v>2</v>
      </c>
    </row>
  </sheetData>
  <pageMargins left="0.7" right="0.7" top="0.75" bottom="0.75" header="0.3" footer="0.3"/>
  <pageSetup paperSize="9" orientation="portrait" r:id="rId1"/>
  <ignoredErrors>
    <ignoredError sqref="C7 C5 C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2025-02-26T07:16:05Z</dcterms:modified>
</cp:coreProperties>
</file>