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2" windowWidth="18216" windowHeight="7440"/>
  </bookViews>
  <sheets>
    <sheet name="Planner" sheetId="1" r:id="rId1"/>
    <sheet name="Quasi-hyperbolic discounting" sheetId="2" r:id="rId2"/>
  </sheets>
  <definedNames>
    <definedName name="Assets" localSheetId="0">OFFSET(Planner!$G$13,,,Planner!$B$1+1)</definedName>
    <definedName name="Assets" localSheetId="1">OFFSET('Quasi-hyperbolic discounting'!$G$13,,,'Quasi-hyperbolic discounting'!$B$1+1)</definedName>
    <definedName name="Consumption" localSheetId="0">OFFSET(Planner!$F$13,,,Planner!$B$1)</definedName>
    <definedName name="Consumption" localSheetId="1">OFFSET('Quasi-hyperbolic discounting'!$F$13,,,'Quasi-hyperbolic discounting'!$B$1)</definedName>
    <definedName name="Income" localSheetId="0">OFFSET(Planner!$D$13,,,Planner!$B$1)</definedName>
    <definedName name="Income" localSheetId="1">OFFSET('Quasi-hyperbolic discounting'!$D$13,,,'Quasi-hyperbolic discounting'!$B$1)</definedName>
    <definedName name="solver_adj" localSheetId="0" hidden="1">Planner!$B$8</definedName>
    <definedName name="solver_adj" localSheetId="1" hidden="1">'Quasi-hyperbolic discounting'!$B$10</definedName>
    <definedName name="solver_cvg" localSheetId="0" hidden="1">0.0001</definedName>
    <definedName name="solver_cvg" localSheetId="1" hidden="1">0.0001</definedName>
    <definedName name="solver_drv" localSheetId="0" hidden="1">1</definedName>
    <definedName name="solver_drv" localSheetId="1" hidden="1">1</definedName>
    <definedName name="solver_eng" localSheetId="0" hidden="1">1</definedName>
    <definedName name="solver_eng" localSheetId="1" hidden="1">1</definedName>
    <definedName name="solver_est" localSheetId="0" hidden="1">1</definedName>
    <definedName name="solver_est" localSheetId="1" hidden="1">1</definedName>
    <definedName name="solver_itr" localSheetId="0" hidden="1">2147483647</definedName>
    <definedName name="solver_itr" localSheetId="1" hidden="1">2147483647</definedName>
    <definedName name="solver_mip" localSheetId="0" hidden="1">2147483647</definedName>
    <definedName name="solver_mip" localSheetId="1" hidden="1">2147483647</definedName>
    <definedName name="solver_mni" localSheetId="0" hidden="1">30</definedName>
    <definedName name="solver_mni" localSheetId="1" hidden="1">30</definedName>
    <definedName name="solver_mrt" localSheetId="0" hidden="1">0.075</definedName>
    <definedName name="solver_mrt" localSheetId="1" hidden="1">0.075</definedName>
    <definedName name="solver_msl" localSheetId="0" hidden="1">2</definedName>
    <definedName name="solver_msl" localSheetId="1" hidden="1">2</definedName>
    <definedName name="solver_neg" localSheetId="0" hidden="1">1</definedName>
    <definedName name="solver_neg" localSheetId="1" hidden="1">1</definedName>
    <definedName name="solver_nod" localSheetId="0" hidden="1">2147483647</definedName>
    <definedName name="solver_nod" localSheetId="1" hidden="1">2147483647</definedName>
    <definedName name="solver_num" localSheetId="0" hidden="1">0</definedName>
    <definedName name="solver_num" localSheetId="1" hidden="1">0</definedName>
    <definedName name="solver_nwt" localSheetId="0" hidden="1">1</definedName>
    <definedName name="solver_nwt" localSheetId="1" hidden="1">1</definedName>
    <definedName name="solver_opt" localSheetId="0" hidden="1">Planner!$F$9</definedName>
    <definedName name="solver_opt" localSheetId="1" hidden="1">'Quasi-hyperbolic discounting'!$F$10</definedName>
    <definedName name="solver_pre" localSheetId="0" hidden="1">0.000001</definedName>
    <definedName name="solver_pre" localSheetId="1" hidden="1">0.000001</definedName>
    <definedName name="solver_rbv" localSheetId="0" hidden="1">1</definedName>
    <definedName name="solver_rbv" localSheetId="1" hidden="1">1</definedName>
    <definedName name="solver_rlx" localSheetId="0" hidden="1">2</definedName>
    <definedName name="solver_rlx" localSheetId="1" hidden="1">2</definedName>
    <definedName name="solver_rsd" localSheetId="0" hidden="1">0</definedName>
    <definedName name="solver_rsd" localSheetId="1" hidden="1">0</definedName>
    <definedName name="solver_scl" localSheetId="0" hidden="1">1</definedName>
    <definedName name="solver_scl" localSheetId="1" hidden="1">1</definedName>
    <definedName name="solver_sho" localSheetId="0" hidden="1">2</definedName>
    <definedName name="solver_sho" localSheetId="1" hidden="1">2</definedName>
    <definedName name="solver_ssz" localSheetId="0" hidden="1">100</definedName>
    <definedName name="solver_ssz" localSheetId="1" hidden="1">100</definedName>
    <definedName name="solver_tim" localSheetId="0" hidden="1">2147483647</definedName>
    <definedName name="solver_tim" localSheetId="1" hidden="1">2147483647</definedName>
    <definedName name="solver_tol" localSheetId="0" hidden="1">0.01</definedName>
    <definedName name="solver_tol" localSheetId="1" hidden="1">0.01</definedName>
    <definedName name="solver_typ" localSheetId="0" hidden="1">3</definedName>
    <definedName name="solver_typ" localSheetId="1" hidden="1">3</definedName>
    <definedName name="solver_val" localSheetId="0" hidden="1">0</definedName>
    <definedName name="solver_val" localSheetId="1" hidden="1">0</definedName>
    <definedName name="solver_ver" localSheetId="0" hidden="1">3</definedName>
    <definedName name="solver_ver" localSheetId="1" hidden="1">3</definedName>
    <definedName name="Years" localSheetId="0">OFFSET(Planner!$B$13,,,+Planner!$B$1+1)</definedName>
    <definedName name="Years" localSheetId="1">OFFSET('Quasi-hyperbolic discounting'!$B$13,,,+'Quasi-hyperbolic discounting'!$B$1+1)</definedName>
  </definedNames>
  <calcPr calcId="145621"/>
</workbook>
</file>

<file path=xl/calcChain.xml><?xml version="1.0" encoding="utf-8"?>
<calcChain xmlns="http://schemas.openxmlformats.org/spreadsheetml/2006/main">
  <c r="F113" i="1" l="1"/>
  <c r="G13" i="1" l="1"/>
  <c r="E113" i="2" l="1"/>
  <c r="D113" i="2"/>
  <c r="C113" i="2"/>
  <c r="B14" i="2"/>
  <c r="D13" i="2" s="1"/>
  <c r="G13" i="2"/>
  <c r="B9" i="2"/>
  <c r="C13" i="2" s="1"/>
  <c r="B3" i="2"/>
  <c r="B15" i="2" l="1"/>
  <c r="D14" i="2" s="1"/>
  <c r="C14" i="2"/>
  <c r="E13" i="2"/>
  <c r="E113" i="1"/>
  <c r="C113" i="1"/>
  <c r="D113" i="1"/>
  <c r="B9" i="1"/>
  <c r="B14" i="1"/>
  <c r="D13" i="1" s="1"/>
  <c r="B3" i="1"/>
  <c r="E14" i="2" l="1"/>
  <c r="B16" i="2"/>
  <c r="D15" i="2" s="1"/>
  <c r="E15" i="2" s="1"/>
  <c r="B15" i="1"/>
  <c r="D14" i="1" s="1"/>
  <c r="E14" i="1" s="1"/>
  <c r="E13" i="1"/>
  <c r="C13" i="1"/>
  <c r="B17" i="2" l="1"/>
  <c r="C16" i="2" s="1"/>
  <c r="C15" i="2"/>
  <c r="B16" i="1"/>
  <c r="B17" i="1" s="1"/>
  <c r="C14" i="1"/>
  <c r="D16" i="2" l="1"/>
  <c r="E16" i="2" s="1"/>
  <c r="B18" i="2"/>
  <c r="D17" i="2" s="1"/>
  <c r="E17" i="2" s="1"/>
  <c r="D15" i="1"/>
  <c r="E15" i="1" s="1"/>
  <c r="B18" i="1"/>
  <c r="D16" i="1"/>
  <c r="E16" i="1" s="1"/>
  <c r="C15" i="1"/>
  <c r="C16" i="1"/>
  <c r="B19" i="2" l="1"/>
  <c r="C18" i="2" s="1"/>
  <c r="C17" i="2"/>
  <c r="B19" i="1"/>
  <c r="D17" i="1"/>
  <c r="E17" i="1" s="1"/>
  <c r="C17" i="1"/>
  <c r="D18" i="2" l="1"/>
  <c r="E18" i="2" s="1"/>
  <c r="B20" i="2"/>
  <c r="D19" i="2" s="1"/>
  <c r="E19" i="2" s="1"/>
  <c r="B20" i="1"/>
  <c r="D18" i="1"/>
  <c r="E18" i="1" s="1"/>
  <c r="C18" i="1"/>
  <c r="B21" i="2" l="1"/>
  <c r="C20" i="2" s="1"/>
  <c r="C19" i="2"/>
  <c r="B21" i="1"/>
  <c r="D19" i="1"/>
  <c r="E19" i="1" s="1"/>
  <c r="C19" i="1"/>
  <c r="D20" i="2" l="1"/>
  <c r="E20" i="2" s="1"/>
  <c r="B22" i="2"/>
  <c r="D21" i="2" s="1"/>
  <c r="E21" i="2" s="1"/>
  <c r="B22" i="1"/>
  <c r="D20" i="1"/>
  <c r="E20" i="1" s="1"/>
  <c r="C20" i="1"/>
  <c r="B23" i="2" l="1"/>
  <c r="C22" i="2" s="1"/>
  <c r="C21" i="2"/>
  <c r="B23" i="1"/>
  <c r="D21" i="1"/>
  <c r="E21" i="1" s="1"/>
  <c r="C21" i="1"/>
  <c r="D22" i="2" l="1"/>
  <c r="E22" i="2" s="1"/>
  <c r="B24" i="2"/>
  <c r="D23" i="2" s="1"/>
  <c r="E23" i="2" s="1"/>
  <c r="B24" i="1"/>
  <c r="D22" i="1"/>
  <c r="E22" i="1" s="1"/>
  <c r="C22" i="1"/>
  <c r="B25" i="2" l="1"/>
  <c r="C24" i="2" s="1"/>
  <c r="C23" i="2"/>
  <c r="B25" i="1"/>
  <c r="D23" i="1"/>
  <c r="E23" i="1" s="1"/>
  <c r="C23" i="1"/>
  <c r="D24" i="2" l="1"/>
  <c r="E24" i="2" s="1"/>
  <c r="B26" i="2"/>
  <c r="D25" i="2" s="1"/>
  <c r="E25" i="2" s="1"/>
  <c r="B26" i="1"/>
  <c r="D24" i="1"/>
  <c r="E24" i="1" s="1"/>
  <c r="C24" i="1"/>
  <c r="B27" i="2" l="1"/>
  <c r="C26" i="2" s="1"/>
  <c r="C25" i="2"/>
  <c r="B27" i="1"/>
  <c r="D25" i="1"/>
  <c r="E25" i="1" s="1"/>
  <c r="C25" i="1"/>
  <c r="D26" i="2" l="1"/>
  <c r="E26" i="2" s="1"/>
  <c r="B28" i="2"/>
  <c r="D27" i="2"/>
  <c r="E27" i="2" s="1"/>
  <c r="C27" i="2"/>
  <c r="B29" i="2"/>
  <c r="B28" i="1"/>
  <c r="D26" i="1"/>
  <c r="E26" i="1" s="1"/>
  <c r="C26" i="1"/>
  <c r="C28" i="2" l="1"/>
  <c r="B30" i="2"/>
  <c r="D28" i="2"/>
  <c r="E28" i="2" s="1"/>
  <c r="B29" i="1"/>
  <c r="D27" i="1"/>
  <c r="E27" i="1" s="1"/>
  <c r="C27" i="1"/>
  <c r="D29" i="2" l="1"/>
  <c r="E29" i="2" s="1"/>
  <c r="C29" i="2"/>
  <c r="B31" i="2"/>
  <c r="B30" i="1"/>
  <c r="D28" i="1"/>
  <c r="E28" i="1" s="1"/>
  <c r="C28" i="1"/>
  <c r="C30" i="2" l="1"/>
  <c r="B32" i="2"/>
  <c r="D30" i="2"/>
  <c r="E30" i="2" s="1"/>
  <c r="B31" i="1"/>
  <c r="D29" i="1"/>
  <c r="E29" i="1" s="1"/>
  <c r="C29" i="1"/>
  <c r="D31" i="2" l="1"/>
  <c r="E31" i="2" s="1"/>
  <c r="C31" i="2"/>
  <c r="B33" i="2"/>
  <c r="B32" i="1"/>
  <c r="D30" i="1"/>
  <c r="E30" i="1" s="1"/>
  <c r="C30" i="1"/>
  <c r="C32" i="2" l="1"/>
  <c r="B34" i="2"/>
  <c r="D32" i="2"/>
  <c r="E32" i="2" s="1"/>
  <c r="B33" i="1"/>
  <c r="D31" i="1"/>
  <c r="E31" i="1" s="1"/>
  <c r="C31" i="1"/>
  <c r="D33" i="2" l="1"/>
  <c r="E33" i="2" s="1"/>
  <c r="C33" i="2"/>
  <c r="B35" i="2"/>
  <c r="B34" i="1"/>
  <c r="D32" i="1"/>
  <c r="E32" i="1" s="1"/>
  <c r="C32" i="1"/>
  <c r="C34" i="2" l="1"/>
  <c r="B36" i="2"/>
  <c r="D34" i="2"/>
  <c r="E34" i="2" s="1"/>
  <c r="B35" i="1"/>
  <c r="D33" i="1"/>
  <c r="E33" i="1" s="1"/>
  <c r="C33" i="1"/>
  <c r="D35" i="2" l="1"/>
  <c r="E35" i="2" s="1"/>
  <c r="C35" i="2"/>
  <c r="B37" i="2"/>
  <c r="B36" i="1"/>
  <c r="D34" i="1"/>
  <c r="E34" i="1" s="1"/>
  <c r="C34" i="1"/>
  <c r="C36" i="2" l="1"/>
  <c r="B38" i="2"/>
  <c r="D36" i="2"/>
  <c r="E36" i="2" s="1"/>
  <c r="B37" i="1"/>
  <c r="D35" i="1"/>
  <c r="E35" i="1" s="1"/>
  <c r="C35" i="1"/>
  <c r="D37" i="2" l="1"/>
  <c r="E37" i="2" s="1"/>
  <c r="C37" i="2"/>
  <c r="B39" i="2"/>
  <c r="B38" i="1"/>
  <c r="D36" i="1"/>
  <c r="E36" i="1" s="1"/>
  <c r="C36" i="1"/>
  <c r="C38" i="2" l="1"/>
  <c r="B40" i="2"/>
  <c r="D38" i="2"/>
  <c r="E38" i="2" s="1"/>
  <c r="B39" i="1"/>
  <c r="D37" i="1"/>
  <c r="E37" i="1" s="1"/>
  <c r="C37" i="1"/>
  <c r="D39" i="2" l="1"/>
  <c r="E39" i="2" s="1"/>
  <c r="C39" i="2"/>
  <c r="B41" i="2"/>
  <c r="B40" i="1"/>
  <c r="D38" i="1"/>
  <c r="E38" i="1" s="1"/>
  <c r="C38" i="1"/>
  <c r="C40" i="2" l="1"/>
  <c r="B42" i="2"/>
  <c r="D40" i="2"/>
  <c r="E40" i="2" s="1"/>
  <c r="B41" i="1"/>
  <c r="D39" i="1"/>
  <c r="E39" i="1" s="1"/>
  <c r="C39" i="1"/>
  <c r="B43" i="2" l="1"/>
  <c r="D41" i="2"/>
  <c r="E41" i="2" s="1"/>
  <c r="C41" i="2"/>
  <c r="B42" i="1"/>
  <c r="D40" i="1"/>
  <c r="E40" i="1" s="1"/>
  <c r="C40" i="1"/>
  <c r="C42" i="2" l="1"/>
  <c r="D42" i="2"/>
  <c r="E42" i="2" s="1"/>
  <c r="B44" i="2"/>
  <c r="B43" i="1"/>
  <c r="D41" i="1"/>
  <c r="E41" i="1" s="1"/>
  <c r="C41" i="1"/>
  <c r="D43" i="2" l="1"/>
  <c r="E43" i="2" s="1"/>
  <c r="C43" i="2"/>
  <c r="B45" i="2"/>
  <c r="B44" i="1"/>
  <c r="D42" i="1"/>
  <c r="E42" i="1" s="1"/>
  <c r="C42" i="1"/>
  <c r="C44" i="2" l="1"/>
  <c r="B46" i="2"/>
  <c r="D44" i="2"/>
  <c r="E44" i="2" s="1"/>
  <c r="B45" i="1"/>
  <c r="D43" i="1"/>
  <c r="E43" i="1" s="1"/>
  <c r="C43" i="1"/>
  <c r="D45" i="2" l="1"/>
  <c r="E45" i="2" s="1"/>
  <c r="B47" i="2"/>
  <c r="C45" i="2"/>
  <c r="B46" i="1"/>
  <c r="D44" i="1"/>
  <c r="E44" i="1" s="1"/>
  <c r="C44" i="1"/>
  <c r="C46" i="2" l="1"/>
  <c r="B48" i="2"/>
  <c r="D46" i="2"/>
  <c r="E46" i="2" s="1"/>
  <c r="B47" i="1"/>
  <c r="D45" i="1"/>
  <c r="E45" i="1" s="1"/>
  <c r="C45" i="1"/>
  <c r="D47" i="2" l="1"/>
  <c r="E47" i="2" s="1"/>
  <c r="B49" i="2"/>
  <c r="C47" i="2"/>
  <c r="B48" i="1"/>
  <c r="D46" i="1"/>
  <c r="E46" i="1" s="1"/>
  <c r="C46" i="1"/>
  <c r="C48" i="2" l="1"/>
  <c r="B50" i="2"/>
  <c r="D48" i="2"/>
  <c r="E48" i="2" s="1"/>
  <c r="B49" i="1"/>
  <c r="D47" i="1"/>
  <c r="E47" i="1" s="1"/>
  <c r="C47" i="1"/>
  <c r="B51" i="2" l="1"/>
  <c r="C49" i="2"/>
  <c r="D49" i="2"/>
  <c r="E49" i="2" s="1"/>
  <c r="B50" i="1"/>
  <c r="D48" i="1"/>
  <c r="E48" i="1" s="1"/>
  <c r="C48" i="1"/>
  <c r="C50" i="2" l="1"/>
  <c r="B52" i="2"/>
  <c r="D50" i="2"/>
  <c r="E50" i="2" s="1"/>
  <c r="B51" i="1"/>
  <c r="D49" i="1"/>
  <c r="E49" i="1" s="1"/>
  <c r="C49" i="1"/>
  <c r="C51" i="2" l="1"/>
  <c r="B53" i="2"/>
  <c r="D51" i="2"/>
  <c r="E51" i="2" s="1"/>
  <c r="B52" i="1"/>
  <c r="D50" i="1"/>
  <c r="E50" i="1" s="1"/>
  <c r="C50" i="1"/>
  <c r="C52" i="2" l="1"/>
  <c r="D52" i="2"/>
  <c r="E52" i="2" s="1"/>
  <c r="B54" i="2"/>
  <c r="B53" i="1"/>
  <c r="D51" i="1"/>
  <c r="E51" i="1" s="1"/>
  <c r="C51" i="1"/>
  <c r="C53" i="2" l="1"/>
  <c r="B55" i="2"/>
  <c r="D53" i="2"/>
  <c r="E53" i="2" s="1"/>
  <c r="B54" i="1"/>
  <c r="D52" i="1"/>
  <c r="E52" i="1" s="1"/>
  <c r="C52" i="1"/>
  <c r="C54" i="2" l="1"/>
  <c r="B56" i="2"/>
  <c r="D54" i="2"/>
  <c r="E54" i="2" s="1"/>
  <c r="B55" i="1"/>
  <c r="D53" i="1"/>
  <c r="E53" i="1" s="1"/>
  <c r="C53" i="1"/>
  <c r="B57" i="2" l="1"/>
  <c r="C55" i="2"/>
  <c r="D55" i="2"/>
  <c r="E55" i="2" s="1"/>
  <c r="B56" i="1"/>
  <c r="D54" i="1"/>
  <c r="E54" i="1" s="1"/>
  <c r="C54" i="1"/>
  <c r="C56" i="2" l="1"/>
  <c r="B58" i="2"/>
  <c r="D56" i="2"/>
  <c r="E56" i="2" s="1"/>
  <c r="B57" i="1"/>
  <c r="D55" i="1"/>
  <c r="E55" i="1" s="1"/>
  <c r="C55" i="1"/>
  <c r="B59" i="2" l="1"/>
  <c r="D57" i="2"/>
  <c r="E57" i="2" s="1"/>
  <c r="C57" i="2"/>
  <c r="B58" i="1"/>
  <c r="D56" i="1"/>
  <c r="E56" i="1" s="1"/>
  <c r="C56" i="1"/>
  <c r="D58" i="2" l="1"/>
  <c r="E58" i="2" s="1"/>
  <c r="B60" i="2"/>
  <c r="C58" i="2"/>
  <c r="B59" i="1"/>
  <c r="D57" i="1"/>
  <c r="E57" i="1" s="1"/>
  <c r="C57" i="1"/>
  <c r="B61" i="2" l="1"/>
  <c r="C59" i="2"/>
  <c r="D59" i="2"/>
  <c r="E59" i="2" s="1"/>
  <c r="B60" i="1"/>
  <c r="D58" i="1"/>
  <c r="E58" i="1" s="1"/>
  <c r="C58" i="1"/>
  <c r="D60" i="2" l="1"/>
  <c r="E60" i="2"/>
  <c r="B62" i="2"/>
  <c r="C60" i="2"/>
  <c r="B61" i="1"/>
  <c r="D59" i="1"/>
  <c r="E59" i="1" s="1"/>
  <c r="C59" i="1"/>
  <c r="B63" i="2" l="1"/>
  <c r="D61" i="2"/>
  <c r="E61" i="2" s="1"/>
  <c r="C61" i="2"/>
  <c r="B62" i="1"/>
  <c r="D60" i="1"/>
  <c r="E60" i="1" s="1"/>
  <c r="C60" i="1"/>
  <c r="D62" i="2" l="1"/>
  <c r="E62" i="2" s="1"/>
  <c r="B64" i="2"/>
  <c r="C62" i="2"/>
  <c r="B63" i="1"/>
  <c r="D61" i="1"/>
  <c r="E61" i="1" s="1"/>
  <c r="C61" i="1"/>
  <c r="B65" i="2" l="1"/>
  <c r="C63" i="2"/>
  <c r="D63" i="2"/>
  <c r="E63" i="2" s="1"/>
  <c r="B64" i="1"/>
  <c r="D62" i="1"/>
  <c r="E62" i="1" s="1"/>
  <c r="C62" i="1"/>
  <c r="D64" i="2" l="1"/>
  <c r="E64" i="2" s="1"/>
  <c r="B66" i="2"/>
  <c r="C64" i="2"/>
  <c r="B65" i="1"/>
  <c r="D63" i="1"/>
  <c r="E63" i="1" s="1"/>
  <c r="C63" i="1"/>
  <c r="B67" i="2" l="1"/>
  <c r="D65" i="2"/>
  <c r="E65" i="2" s="1"/>
  <c r="C65" i="2"/>
  <c r="B66" i="1"/>
  <c r="D64" i="1"/>
  <c r="E64" i="1" s="1"/>
  <c r="C64" i="1"/>
  <c r="D66" i="2" l="1"/>
  <c r="E66" i="2" s="1"/>
  <c r="B68" i="2"/>
  <c r="C66" i="2"/>
  <c r="B67" i="1"/>
  <c r="D65" i="1"/>
  <c r="E65" i="1" s="1"/>
  <c r="C65" i="1"/>
  <c r="B69" i="2" l="1"/>
  <c r="C67" i="2"/>
  <c r="D67" i="2"/>
  <c r="E67" i="2" s="1"/>
  <c r="B68" i="1"/>
  <c r="D66" i="1"/>
  <c r="E66" i="1" s="1"/>
  <c r="C66" i="1"/>
  <c r="D68" i="2" l="1"/>
  <c r="E68" i="2"/>
  <c r="B70" i="2"/>
  <c r="C68" i="2"/>
  <c r="B69" i="1"/>
  <c r="D67" i="1"/>
  <c r="E67" i="1" s="1"/>
  <c r="C67" i="1"/>
  <c r="B71" i="2" l="1"/>
  <c r="D69" i="2"/>
  <c r="E69" i="2" s="1"/>
  <c r="C69" i="2"/>
  <c r="B70" i="1"/>
  <c r="D68" i="1"/>
  <c r="E68" i="1" s="1"/>
  <c r="C68" i="1"/>
  <c r="D70" i="2" l="1"/>
  <c r="E70" i="2" s="1"/>
  <c r="B72" i="2"/>
  <c r="C70" i="2"/>
  <c r="B71" i="1"/>
  <c r="D69" i="1"/>
  <c r="E69" i="1" s="1"/>
  <c r="C69" i="1"/>
  <c r="B73" i="2" l="1"/>
  <c r="C71" i="2"/>
  <c r="D71" i="2"/>
  <c r="E71" i="2" s="1"/>
  <c r="B72" i="1"/>
  <c r="D70" i="1"/>
  <c r="E70" i="1" s="1"/>
  <c r="C70" i="1"/>
  <c r="D72" i="2" l="1"/>
  <c r="E72" i="2"/>
  <c r="B74" i="2"/>
  <c r="C72" i="2"/>
  <c r="B73" i="1"/>
  <c r="D71" i="1"/>
  <c r="E71" i="1" s="1"/>
  <c r="C71" i="1"/>
  <c r="B75" i="2" l="1"/>
  <c r="D73" i="2"/>
  <c r="E73" i="2" s="1"/>
  <c r="C73" i="2"/>
  <c r="B74" i="1"/>
  <c r="D72" i="1"/>
  <c r="E72" i="1" s="1"/>
  <c r="C72" i="1"/>
  <c r="D74" i="2" l="1"/>
  <c r="E74" i="2" s="1"/>
  <c r="B76" i="2"/>
  <c r="C74" i="2"/>
  <c r="B75" i="1"/>
  <c r="D73" i="1"/>
  <c r="E73" i="1" s="1"/>
  <c r="C73" i="1"/>
  <c r="B77" i="2" l="1"/>
  <c r="C75" i="2"/>
  <c r="D75" i="2"/>
  <c r="E75" i="2" s="1"/>
  <c r="B76" i="1"/>
  <c r="D74" i="1"/>
  <c r="E74" i="1" s="1"/>
  <c r="C74" i="1"/>
  <c r="D76" i="2" l="1"/>
  <c r="E76" i="2"/>
  <c r="C76" i="2"/>
  <c r="B78" i="2"/>
  <c r="B77" i="1"/>
  <c r="D75" i="1"/>
  <c r="E75" i="1" s="1"/>
  <c r="C75" i="1"/>
  <c r="B79" i="2" l="1"/>
  <c r="D77" i="2"/>
  <c r="E77" i="2" s="1"/>
  <c r="C77" i="2"/>
  <c r="F13" i="2" s="1"/>
  <c r="B78" i="1"/>
  <c r="D76" i="1"/>
  <c r="E76" i="1" s="1"/>
  <c r="C76" i="1"/>
  <c r="D78" i="2" l="1"/>
  <c r="B80" i="2"/>
  <c r="C78" i="2"/>
  <c r="E78" i="2"/>
  <c r="G79" i="2"/>
  <c r="B79" i="1"/>
  <c r="F78" i="1" s="1"/>
  <c r="D77" i="1"/>
  <c r="E77" i="1" s="1"/>
  <c r="C77" i="1"/>
  <c r="B81" i="2" l="1"/>
  <c r="G80" i="2"/>
  <c r="C79" i="2"/>
  <c r="E79" i="2"/>
  <c r="D79" i="2"/>
  <c r="B80" i="1"/>
  <c r="D78" i="1"/>
  <c r="E78" i="1" s="1"/>
  <c r="C78" i="1"/>
  <c r="B81" i="1" l="1"/>
  <c r="F80" i="1" s="1"/>
  <c r="F79" i="1"/>
  <c r="D80" i="2"/>
  <c r="G81" i="2"/>
  <c r="E80" i="2"/>
  <c r="B82" i="2"/>
  <c r="C80" i="2"/>
  <c r="D79" i="1"/>
  <c r="E79" i="1"/>
  <c r="C79" i="1"/>
  <c r="C80" i="1" l="1"/>
  <c r="B82" i="1"/>
  <c r="F81" i="1" s="1"/>
  <c r="D80" i="1"/>
  <c r="E80" i="1" s="1"/>
  <c r="B83" i="2"/>
  <c r="D81" i="2"/>
  <c r="G82" i="2"/>
  <c r="C81" i="2"/>
  <c r="E81" i="2"/>
  <c r="D81" i="1" l="1"/>
  <c r="E81" i="1" s="1"/>
  <c r="C81" i="1"/>
  <c r="B83" i="1"/>
  <c r="F82" i="1" s="1"/>
  <c r="D82" i="2"/>
  <c r="B84" i="2"/>
  <c r="C82" i="2"/>
  <c r="E82" i="2"/>
  <c r="G83" i="2"/>
  <c r="B84" i="1" l="1"/>
  <c r="E83" i="1" s="1"/>
  <c r="C82" i="1"/>
  <c r="D82" i="1"/>
  <c r="E82" i="1" s="1"/>
  <c r="B85" i="2"/>
  <c r="E83" i="2"/>
  <c r="G84" i="2"/>
  <c r="C83" i="2"/>
  <c r="D83" i="2"/>
  <c r="D83" i="1" l="1"/>
  <c r="C83" i="1"/>
  <c r="G84" i="1"/>
  <c r="B85" i="1"/>
  <c r="F83" i="1"/>
  <c r="E84" i="1"/>
  <c r="F84" i="1"/>
  <c r="D84" i="2"/>
  <c r="E84" i="2"/>
  <c r="B86" i="2"/>
  <c r="G85" i="2"/>
  <c r="C84" i="2"/>
  <c r="D84" i="1"/>
  <c r="G85" i="1"/>
  <c r="C84" i="1"/>
  <c r="B86" i="1"/>
  <c r="E85" i="1" l="1"/>
  <c r="F85" i="1"/>
  <c r="B87" i="2"/>
  <c r="D85" i="2"/>
  <c r="G86" i="2"/>
  <c r="E85" i="2"/>
  <c r="C85" i="2"/>
  <c r="B87" i="1"/>
  <c r="C85" i="1"/>
  <c r="D85" i="1"/>
  <c r="G86" i="1"/>
  <c r="E86" i="1" l="1"/>
  <c r="F86" i="1"/>
  <c r="D86" i="2"/>
  <c r="B88" i="2"/>
  <c r="C86" i="2"/>
  <c r="G87" i="2"/>
  <c r="E86" i="2"/>
  <c r="G87" i="1"/>
  <c r="B88" i="1"/>
  <c r="D86" i="1"/>
  <c r="C86" i="1"/>
  <c r="E87" i="1" l="1"/>
  <c r="F87" i="1"/>
  <c r="B89" i="2"/>
  <c r="G88" i="2"/>
  <c r="C87" i="2"/>
  <c r="E87" i="2"/>
  <c r="D87" i="2"/>
  <c r="B89" i="1"/>
  <c r="G88" i="1"/>
  <c r="D87" i="1"/>
  <c r="C87" i="1"/>
  <c r="E88" i="1" l="1"/>
  <c r="F88" i="1"/>
  <c r="D88" i="2"/>
  <c r="G89" i="2"/>
  <c r="E88" i="2"/>
  <c r="B90" i="2"/>
  <c r="C88" i="2"/>
  <c r="D88" i="1"/>
  <c r="C88" i="1"/>
  <c r="B90" i="1"/>
  <c r="G89" i="1"/>
  <c r="E89" i="1" l="1"/>
  <c r="F89" i="1"/>
  <c r="B91" i="2"/>
  <c r="E89" i="2"/>
  <c r="D89" i="2"/>
  <c r="G90" i="2"/>
  <c r="C89" i="2"/>
  <c r="B91" i="1"/>
  <c r="G90" i="1"/>
  <c r="C89" i="1"/>
  <c r="D89" i="1"/>
  <c r="E90" i="1" l="1"/>
  <c r="F90" i="1"/>
  <c r="D90" i="2"/>
  <c r="E90" i="2"/>
  <c r="B92" i="2"/>
  <c r="C90" i="2"/>
  <c r="G91" i="2"/>
  <c r="D90" i="1"/>
  <c r="G91" i="1"/>
  <c r="C90" i="1"/>
  <c r="B92" i="1"/>
  <c r="E91" i="1" l="1"/>
  <c r="F91" i="1"/>
  <c r="B93" i="2"/>
  <c r="E91" i="2"/>
  <c r="D91" i="2"/>
  <c r="G92" i="2"/>
  <c r="C91" i="2"/>
  <c r="B93" i="1"/>
  <c r="G92" i="1"/>
  <c r="C91" i="1"/>
  <c r="D91" i="1"/>
  <c r="E92" i="1" l="1"/>
  <c r="F92" i="1"/>
  <c r="D92" i="2"/>
  <c r="E92" i="2"/>
  <c r="B94" i="2"/>
  <c r="C92" i="2"/>
  <c r="G93" i="2"/>
  <c r="D92" i="1"/>
  <c r="C92" i="1"/>
  <c r="G93" i="1"/>
  <c r="B94" i="1"/>
  <c r="E93" i="1" l="1"/>
  <c r="F93" i="1"/>
  <c r="B95" i="2"/>
  <c r="D93" i="2"/>
  <c r="G94" i="2"/>
  <c r="C93" i="2"/>
  <c r="E93" i="2"/>
  <c r="C93" i="1"/>
  <c r="D93" i="1"/>
  <c r="B95" i="1"/>
  <c r="G94" i="1"/>
  <c r="E94" i="1" l="1"/>
  <c r="F94" i="1"/>
  <c r="D94" i="2"/>
  <c r="B96" i="2"/>
  <c r="C94" i="2"/>
  <c r="G95" i="2"/>
  <c r="E94" i="2"/>
  <c r="G95" i="1"/>
  <c r="B96" i="1"/>
  <c r="D94" i="1"/>
  <c r="C94" i="1"/>
  <c r="E95" i="1" l="1"/>
  <c r="F95" i="1"/>
  <c r="B97" i="2"/>
  <c r="G96" i="2"/>
  <c r="C95" i="2"/>
  <c r="E95" i="2"/>
  <c r="D95" i="2"/>
  <c r="C95" i="1"/>
  <c r="D95" i="1"/>
  <c r="B97" i="1"/>
  <c r="G96" i="1"/>
  <c r="E96" i="1" l="1"/>
  <c r="F96" i="1"/>
  <c r="D96" i="2"/>
  <c r="G97" i="2"/>
  <c r="E96" i="2"/>
  <c r="B98" i="2"/>
  <c r="C96" i="2"/>
  <c r="G97" i="1"/>
  <c r="B98" i="1"/>
  <c r="D96" i="1"/>
  <c r="C96" i="1"/>
  <c r="E97" i="1" l="1"/>
  <c r="F97" i="1"/>
  <c r="B99" i="2"/>
  <c r="E97" i="2"/>
  <c r="D97" i="2"/>
  <c r="C97" i="2"/>
  <c r="G98" i="2"/>
  <c r="C97" i="1"/>
  <c r="D97" i="1"/>
  <c r="B99" i="1"/>
  <c r="G98" i="1"/>
  <c r="E98" i="1" l="1"/>
  <c r="F98" i="1"/>
  <c r="D98" i="2"/>
  <c r="E98" i="2"/>
  <c r="B100" i="2"/>
  <c r="C98" i="2"/>
  <c r="G99" i="2"/>
  <c r="D98" i="1"/>
  <c r="C98" i="1"/>
  <c r="G99" i="1"/>
  <c r="B100" i="1"/>
  <c r="E99" i="1" l="1"/>
  <c r="F99" i="1"/>
  <c r="B101" i="2"/>
  <c r="E99" i="2"/>
  <c r="D99" i="2"/>
  <c r="G100" i="2"/>
  <c r="C99" i="2"/>
  <c r="C99" i="1"/>
  <c r="D99" i="1"/>
  <c r="B101" i="1"/>
  <c r="G100" i="1"/>
  <c r="E100" i="1" l="1"/>
  <c r="F100" i="1"/>
  <c r="D100" i="2"/>
  <c r="E100" i="2"/>
  <c r="B102" i="2"/>
  <c r="C100" i="2"/>
  <c r="G101" i="2"/>
  <c r="G101" i="1"/>
  <c r="B102" i="1"/>
  <c r="D100" i="1"/>
  <c r="C100" i="1"/>
  <c r="E101" i="1" l="1"/>
  <c r="F101" i="1"/>
  <c r="B103" i="2"/>
  <c r="D101" i="2"/>
  <c r="G102" i="2"/>
  <c r="C101" i="2"/>
  <c r="E101" i="2"/>
  <c r="B103" i="1"/>
  <c r="C101" i="1"/>
  <c r="D101" i="1"/>
  <c r="G102" i="1"/>
  <c r="E102" i="1" l="1"/>
  <c r="F102" i="1"/>
  <c r="D102" i="2"/>
  <c r="B104" i="2"/>
  <c r="C102" i="2"/>
  <c r="G103" i="2"/>
  <c r="E102" i="2"/>
  <c r="D102" i="1"/>
  <c r="G103" i="1"/>
  <c r="B104" i="1"/>
  <c r="C102" i="1"/>
  <c r="E103" i="1" l="1"/>
  <c r="F103" i="1"/>
  <c r="B105" i="2"/>
  <c r="G104" i="2"/>
  <c r="C103" i="2"/>
  <c r="E103" i="2"/>
  <c r="D103" i="2"/>
  <c r="B105" i="1"/>
  <c r="G104" i="1"/>
  <c r="C103" i="1"/>
  <c r="D103" i="1"/>
  <c r="E104" i="1" l="1"/>
  <c r="F104" i="1"/>
  <c r="D104" i="2"/>
  <c r="G105" i="2"/>
  <c r="E104" i="2"/>
  <c r="C104" i="2"/>
  <c r="B106" i="2"/>
  <c r="G105" i="1"/>
  <c r="C104" i="1"/>
  <c r="B106" i="1"/>
  <c r="D104" i="1"/>
  <c r="E105" i="1" l="1"/>
  <c r="F105" i="1"/>
  <c r="B107" i="2"/>
  <c r="E105" i="2"/>
  <c r="D105" i="2"/>
  <c r="C105" i="2"/>
  <c r="G106" i="2"/>
  <c r="C105" i="1"/>
  <c r="D105" i="1"/>
  <c r="B107" i="1"/>
  <c r="G106" i="1"/>
  <c r="E106" i="1" l="1"/>
  <c r="F106" i="1"/>
  <c r="D106" i="2"/>
  <c r="E106" i="2"/>
  <c r="B108" i="2"/>
  <c r="C106" i="2"/>
  <c r="G107" i="2"/>
  <c r="C106" i="1"/>
  <c r="G107" i="1"/>
  <c r="B108" i="1"/>
  <c r="D106" i="1"/>
  <c r="E107" i="1" l="1"/>
  <c r="F107" i="1"/>
  <c r="B109" i="2"/>
  <c r="E107" i="2"/>
  <c r="D107" i="2"/>
  <c r="G108" i="2"/>
  <c r="C107" i="2"/>
  <c r="C107" i="1"/>
  <c r="D107" i="1"/>
  <c r="G108" i="1"/>
  <c r="B109" i="1"/>
  <c r="E108" i="1" l="1"/>
  <c r="F108" i="1"/>
  <c r="D108" i="2"/>
  <c r="E108" i="2"/>
  <c r="B110" i="2"/>
  <c r="C108" i="2"/>
  <c r="G109" i="2"/>
  <c r="G109" i="1"/>
  <c r="C108" i="1"/>
  <c r="B110" i="1"/>
  <c r="D108" i="1"/>
  <c r="E109" i="1" l="1"/>
  <c r="F109" i="1"/>
  <c r="B111" i="2"/>
  <c r="D109" i="2"/>
  <c r="G110" i="2"/>
  <c r="C109" i="2"/>
  <c r="E109" i="2"/>
  <c r="B111" i="1"/>
  <c r="G110" i="1"/>
  <c r="C109" i="1"/>
  <c r="D109" i="1"/>
  <c r="E110" i="1" l="1"/>
  <c r="F110" i="1"/>
  <c r="D110" i="2"/>
  <c r="B112" i="2"/>
  <c r="C110" i="2"/>
  <c r="G111" i="2"/>
  <c r="E110" i="2"/>
  <c r="G111" i="1"/>
  <c r="B112" i="1"/>
  <c r="C110" i="1"/>
  <c r="D110" i="1"/>
  <c r="E111" i="1" l="1"/>
  <c r="F111" i="1"/>
  <c r="B113" i="2"/>
  <c r="G112" i="2"/>
  <c r="C111" i="2"/>
  <c r="E111" i="2"/>
  <c r="D111" i="2"/>
  <c r="C111" i="1"/>
  <c r="D111" i="1"/>
  <c r="G112" i="1"/>
  <c r="B113" i="1"/>
  <c r="E112" i="1" l="1"/>
  <c r="F112" i="1"/>
  <c r="G113" i="2"/>
  <c r="D112" i="2"/>
  <c r="E112" i="2"/>
  <c r="C112" i="2"/>
  <c r="D112" i="1"/>
  <c r="C112" i="1"/>
  <c r="G113" i="1"/>
  <c r="F13" i="1" l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G14" i="2"/>
  <c r="F14" i="2" s="1"/>
  <c r="G14" i="1" l="1"/>
  <c r="G15" i="2"/>
  <c r="G15" i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F15" i="2" l="1"/>
  <c r="G16" i="2" s="1"/>
  <c r="G4" i="1"/>
  <c r="F16" i="2" l="1"/>
  <c r="G17" i="2" s="1"/>
  <c r="F17" i="2" l="1"/>
  <c r="G18" i="2" s="1"/>
  <c r="F18" i="2" l="1"/>
  <c r="G19" i="2" s="1"/>
  <c r="F19" i="2" l="1"/>
  <c r="G20" i="2" s="1"/>
  <c r="F20" i="2" l="1"/>
  <c r="G21" i="2" s="1"/>
  <c r="F21" i="2" l="1"/>
  <c r="G22" i="2" s="1"/>
  <c r="F22" i="2" l="1"/>
  <c r="G23" i="2" s="1"/>
  <c r="F23" i="2" l="1"/>
  <c r="G24" i="2" s="1"/>
  <c r="F24" i="2" l="1"/>
  <c r="G25" i="2" s="1"/>
  <c r="F25" i="2" l="1"/>
  <c r="G26" i="2" s="1"/>
  <c r="F26" i="2" l="1"/>
  <c r="G27" i="2" s="1"/>
  <c r="F27" i="2" l="1"/>
  <c r="G28" i="2" s="1"/>
  <c r="F28" i="2" l="1"/>
  <c r="G29" i="2" s="1"/>
  <c r="F29" i="2" l="1"/>
  <c r="G30" i="2" s="1"/>
  <c r="F30" i="2" l="1"/>
  <c r="G31" i="2" s="1"/>
  <c r="F31" i="2" l="1"/>
  <c r="G32" i="2" s="1"/>
  <c r="F32" i="2" l="1"/>
  <c r="G33" i="2" s="1"/>
  <c r="F33" i="2" l="1"/>
  <c r="G34" i="2" s="1"/>
  <c r="F34" i="2" l="1"/>
  <c r="G35" i="2" s="1"/>
  <c r="F35" i="2" l="1"/>
  <c r="G36" i="2" s="1"/>
  <c r="F36" i="2" l="1"/>
  <c r="G37" i="2" s="1"/>
  <c r="F37" i="2" l="1"/>
  <c r="G38" i="2" s="1"/>
  <c r="F38" i="2" l="1"/>
  <c r="G39" i="2" s="1"/>
  <c r="F39" i="2" l="1"/>
  <c r="G40" i="2" s="1"/>
  <c r="F40" i="2" l="1"/>
  <c r="G41" i="2" s="1"/>
  <c r="F41" i="2" l="1"/>
  <c r="G42" i="2" s="1"/>
  <c r="F42" i="2" l="1"/>
  <c r="G43" i="2" s="1"/>
  <c r="F43" i="2" l="1"/>
  <c r="G44" i="2" s="1"/>
  <c r="F44" i="2" l="1"/>
  <c r="G45" i="2" s="1"/>
  <c r="F45" i="2" l="1"/>
  <c r="G46" i="2" s="1"/>
  <c r="F46" i="2" l="1"/>
  <c r="G47" i="2" s="1"/>
  <c r="F47" i="2" l="1"/>
  <c r="G48" i="2" s="1"/>
  <c r="F48" i="2" l="1"/>
  <c r="G49" i="2" s="1"/>
  <c r="F49" i="2" l="1"/>
  <c r="G50" i="2" s="1"/>
  <c r="F50" i="2" l="1"/>
  <c r="G51" i="2" s="1"/>
  <c r="F51" i="2" l="1"/>
  <c r="G52" i="2" s="1"/>
  <c r="F52" i="2" l="1"/>
  <c r="G53" i="2" s="1"/>
  <c r="F53" i="2" l="1"/>
  <c r="G54" i="2" s="1"/>
  <c r="F54" i="2" l="1"/>
  <c r="G55" i="2" s="1"/>
  <c r="F55" i="2" l="1"/>
  <c r="G56" i="2" s="1"/>
  <c r="F56" i="2" l="1"/>
  <c r="G57" i="2" s="1"/>
  <c r="F57" i="2" l="1"/>
  <c r="G58" i="2" s="1"/>
  <c r="F58" i="2" l="1"/>
  <c r="G59" i="2" s="1"/>
  <c r="G4" i="2"/>
  <c r="F59" i="2" l="1"/>
  <c r="G60" i="2" s="1"/>
  <c r="F60" i="2" l="1"/>
  <c r="G61" i="2" s="1"/>
  <c r="F61" i="2" l="1"/>
  <c r="G62" i="2" s="1"/>
  <c r="F62" i="2" l="1"/>
  <c r="G63" i="2" s="1"/>
  <c r="F63" i="2" l="1"/>
  <c r="G64" i="2" s="1"/>
  <c r="F64" i="2" l="1"/>
  <c r="G65" i="2" s="1"/>
  <c r="F65" i="2" l="1"/>
  <c r="G66" i="2" s="1"/>
  <c r="F66" i="2" l="1"/>
  <c r="G67" i="2" s="1"/>
  <c r="F67" i="2" l="1"/>
  <c r="G68" i="2" s="1"/>
  <c r="F68" i="2" l="1"/>
  <c r="G69" i="2" s="1"/>
  <c r="F69" i="2" l="1"/>
  <c r="G70" i="2" s="1"/>
  <c r="F70" i="2" l="1"/>
  <c r="G71" i="2" s="1"/>
  <c r="F71" i="2" l="1"/>
  <c r="G72" i="2" s="1"/>
  <c r="F72" i="2" l="1"/>
  <c r="G73" i="2" s="1"/>
  <c r="F73" i="2" l="1"/>
  <c r="G74" i="2" s="1"/>
  <c r="F74" i="2" l="1"/>
  <c r="G75" i="2" s="1"/>
  <c r="F75" i="2" l="1"/>
  <c r="G76" i="2" s="1"/>
  <c r="F76" i="2" l="1"/>
  <c r="G77" i="2" s="1"/>
  <c r="F77" i="2" l="1"/>
  <c r="G78" i="2" s="1"/>
</calcChain>
</file>

<file path=xl/sharedStrings.xml><?xml version="1.0" encoding="utf-8"?>
<sst xmlns="http://schemas.openxmlformats.org/spreadsheetml/2006/main" count="33" uniqueCount="17">
  <si>
    <t>Expected remaining lifetime</t>
  </si>
  <si>
    <t>Years of work until retirement</t>
  </si>
  <si>
    <t>Years during retirement</t>
  </si>
  <si>
    <t>Initial wealth (assets)</t>
  </si>
  <si>
    <t>Psychological interest rate ρ</t>
  </si>
  <si>
    <t>Market interest rate r</t>
  </si>
  <si>
    <t>Discount factor β = 1/(1+ρ)</t>
  </si>
  <si>
    <t>Years from now</t>
  </si>
  <si>
    <t>Future discounting β^t</t>
  </si>
  <si>
    <t>Income</t>
  </si>
  <si>
    <t>PDV of income</t>
  </si>
  <si>
    <t>Consumption</t>
  </si>
  <si>
    <t>Assets (at January 1st)</t>
  </si>
  <si>
    <t>Assets at retirement</t>
  </si>
  <si>
    <t>Annual income while working</t>
  </si>
  <si>
    <t>Annual income while retired</t>
  </si>
  <si>
    <r>
      <t xml:space="preserve">Immediate discounting </t>
    </r>
    <r>
      <rPr>
        <sz val="11"/>
        <color theme="1"/>
        <rFont val="Calibri"/>
        <family val="2"/>
        <charset val="238"/>
      </rPr>
      <t>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</si>
</sst>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2">
    <xf numFmtId="0" fontId="0" fillId="0" borderId="0" xfId="0"/>
    <xf numFmtId="0" fontId="1" fillId="0" borderId="0" xfId="0" applyFont="1"/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Planner!$D$12</c:f>
              <c:strCache>
                <c:ptCount val="1"/>
                <c:pt idx="0">
                  <c:v>Income</c:v>
                </c:pt>
              </c:strCache>
            </c:strRef>
          </c:tx>
          <c:marker>
            <c:symbol val="none"/>
          </c:marker>
          <c:cat>
            <c:numRef>
              <c:f>Planner!Years</c:f>
              <c:numCache>
                <c:formatCode>General</c:formatCode>
                <c:ptCount val="6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</c:numCache>
            </c:numRef>
          </c:cat>
          <c:val>
            <c:numRef>
              <c:f>Planner!Income</c:f>
              <c:numCache>
                <c:formatCode>General</c:formatCode>
                <c:ptCount val="6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663-45B4-A158-421DDD92BAF4}"/>
            </c:ext>
          </c:extLst>
        </c:ser>
        <c:ser>
          <c:idx val="1"/>
          <c:order val="1"/>
          <c:tx>
            <c:strRef>
              <c:f>Planner!$F$12</c:f>
              <c:strCache>
                <c:ptCount val="1"/>
                <c:pt idx="0">
                  <c:v>Consumption</c:v>
                </c:pt>
              </c:strCache>
            </c:strRef>
          </c:tx>
          <c:marker>
            <c:symbol val="none"/>
          </c:marker>
          <c:cat>
            <c:numRef>
              <c:f>Planner!Years</c:f>
              <c:numCache>
                <c:formatCode>General</c:formatCode>
                <c:ptCount val="6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</c:numCache>
            </c:numRef>
          </c:cat>
          <c:val>
            <c:numRef>
              <c:f>Planner!Consumption</c:f>
              <c:numCache>
                <c:formatCode>General</c:formatCode>
                <c:ptCount val="65"/>
                <c:pt idx="0">
                  <c:v>86.173008199711134</c:v>
                </c:pt>
                <c:pt idx="1">
                  <c:v>86.173008199711134</c:v>
                </c:pt>
                <c:pt idx="2">
                  <c:v>86.173008199711134</c:v>
                </c:pt>
                <c:pt idx="3">
                  <c:v>86.173008199711134</c:v>
                </c:pt>
                <c:pt idx="4">
                  <c:v>86.173008199711134</c:v>
                </c:pt>
                <c:pt idx="5">
                  <c:v>86.173008199711134</c:v>
                </c:pt>
                <c:pt idx="6">
                  <c:v>86.173008199711134</c:v>
                </c:pt>
                <c:pt idx="7">
                  <c:v>86.173008199711134</c:v>
                </c:pt>
                <c:pt idx="8">
                  <c:v>86.173008199711134</c:v>
                </c:pt>
                <c:pt idx="9">
                  <c:v>86.173008199711134</c:v>
                </c:pt>
                <c:pt idx="10">
                  <c:v>86.173008199711134</c:v>
                </c:pt>
                <c:pt idx="11">
                  <c:v>86.173008199711134</c:v>
                </c:pt>
                <c:pt idx="12">
                  <c:v>86.173008199711134</c:v>
                </c:pt>
                <c:pt idx="13">
                  <c:v>86.173008199711134</c:v>
                </c:pt>
                <c:pt idx="14">
                  <c:v>86.173008199711134</c:v>
                </c:pt>
                <c:pt idx="15">
                  <c:v>86.173008199711134</c:v>
                </c:pt>
                <c:pt idx="16">
                  <c:v>86.173008199711134</c:v>
                </c:pt>
                <c:pt idx="17">
                  <c:v>86.173008199711134</c:v>
                </c:pt>
                <c:pt idx="18">
                  <c:v>86.173008199711134</c:v>
                </c:pt>
                <c:pt idx="19">
                  <c:v>86.173008199711134</c:v>
                </c:pt>
                <c:pt idx="20">
                  <c:v>86.173008199711134</c:v>
                </c:pt>
                <c:pt idx="21">
                  <c:v>86.173008199711134</c:v>
                </c:pt>
                <c:pt idx="22">
                  <c:v>86.173008199711134</c:v>
                </c:pt>
                <c:pt idx="23">
                  <c:v>86.173008199711134</c:v>
                </c:pt>
                <c:pt idx="24">
                  <c:v>86.173008199711134</c:v>
                </c:pt>
                <c:pt idx="25">
                  <c:v>86.173008199711134</c:v>
                </c:pt>
                <c:pt idx="26">
                  <c:v>86.173008199711134</c:v>
                </c:pt>
                <c:pt idx="27">
                  <c:v>86.173008199711134</c:v>
                </c:pt>
                <c:pt idx="28">
                  <c:v>86.173008199711134</c:v>
                </c:pt>
                <c:pt idx="29">
                  <c:v>86.173008199711134</c:v>
                </c:pt>
                <c:pt idx="30">
                  <c:v>86.173008199711134</c:v>
                </c:pt>
                <c:pt idx="31">
                  <c:v>86.173008199711134</c:v>
                </c:pt>
                <c:pt idx="32">
                  <c:v>86.173008199711134</c:v>
                </c:pt>
                <c:pt idx="33">
                  <c:v>86.173008199711134</c:v>
                </c:pt>
                <c:pt idx="34">
                  <c:v>86.173008199711134</c:v>
                </c:pt>
                <c:pt idx="35">
                  <c:v>86.173008199711134</c:v>
                </c:pt>
                <c:pt idx="36">
                  <c:v>86.173008199711134</c:v>
                </c:pt>
                <c:pt idx="37">
                  <c:v>86.173008199711134</c:v>
                </c:pt>
                <c:pt idx="38">
                  <c:v>86.173008199711134</c:v>
                </c:pt>
                <c:pt idx="39">
                  <c:v>86.173008199711134</c:v>
                </c:pt>
                <c:pt idx="40">
                  <c:v>86.173008199711134</c:v>
                </c:pt>
                <c:pt idx="41">
                  <c:v>86.173008199711134</c:v>
                </c:pt>
                <c:pt idx="42">
                  <c:v>86.173008199711134</c:v>
                </c:pt>
                <c:pt idx="43">
                  <c:v>86.173008199711134</c:v>
                </c:pt>
                <c:pt idx="44">
                  <c:v>86.173008199711134</c:v>
                </c:pt>
                <c:pt idx="45">
                  <c:v>86.173008199711134</c:v>
                </c:pt>
                <c:pt idx="46">
                  <c:v>86.173008199711134</c:v>
                </c:pt>
                <c:pt idx="47">
                  <c:v>86.173008199711134</c:v>
                </c:pt>
                <c:pt idx="48">
                  <c:v>86.173008199711134</c:v>
                </c:pt>
                <c:pt idx="49">
                  <c:v>86.173008199711134</c:v>
                </c:pt>
                <c:pt idx="50">
                  <c:v>86.173008199711134</c:v>
                </c:pt>
                <c:pt idx="51">
                  <c:v>86.173008199711134</c:v>
                </c:pt>
                <c:pt idx="52">
                  <c:v>86.173008199711134</c:v>
                </c:pt>
                <c:pt idx="53">
                  <c:v>86.173008199711134</c:v>
                </c:pt>
                <c:pt idx="54">
                  <c:v>86.173008199711134</c:v>
                </c:pt>
                <c:pt idx="55">
                  <c:v>86.173008199711134</c:v>
                </c:pt>
                <c:pt idx="56">
                  <c:v>86.173008199711134</c:v>
                </c:pt>
                <c:pt idx="57">
                  <c:v>86.173008199711134</c:v>
                </c:pt>
                <c:pt idx="58">
                  <c:v>86.173008199711134</c:v>
                </c:pt>
                <c:pt idx="59">
                  <c:v>86.173008199711134</c:v>
                </c:pt>
                <c:pt idx="60">
                  <c:v>86.173008199711134</c:v>
                </c:pt>
                <c:pt idx="61">
                  <c:v>86.173008199711134</c:v>
                </c:pt>
                <c:pt idx="62">
                  <c:v>86.173008199711134</c:v>
                </c:pt>
                <c:pt idx="63">
                  <c:v>86.173008199711134</c:v>
                </c:pt>
                <c:pt idx="64">
                  <c:v>86.173008199711134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663-45B4-A158-421DDD92B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912320"/>
        <c:axId val="190982400"/>
      </c:lineChart>
      <c:catAx>
        <c:axId val="345912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Years</a:t>
                </a:r>
                <a:r>
                  <a:rPr lang="pl-PL" baseline="0"/>
                  <a:t> from now</a:t>
                </a:r>
                <a:endParaRPr lang="pl-PL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0982400"/>
        <c:crosses val="autoZero"/>
        <c:auto val="1"/>
        <c:lblAlgn val="ctr"/>
        <c:lblOffset val="100"/>
        <c:tickLblSkip val="5"/>
        <c:noMultiLvlLbl val="0"/>
      </c:catAx>
      <c:valAx>
        <c:axId val="190982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4591232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Planner!$G$12</c:f>
              <c:strCache>
                <c:ptCount val="1"/>
                <c:pt idx="0">
                  <c:v>Assets (at January 1st)</c:v>
                </c:pt>
              </c:strCache>
            </c:strRef>
          </c:tx>
          <c:marker>
            <c:symbol val="none"/>
          </c:marker>
          <c:cat>
            <c:numRef>
              <c:f>Planner!Years</c:f>
              <c:numCache>
                <c:formatCode>General</c:formatCode>
                <c:ptCount val="6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</c:numCache>
            </c:numRef>
          </c:cat>
          <c:val>
            <c:numRef>
              <c:f>Planner!Assets</c:f>
              <c:numCache>
                <c:formatCode>General</c:formatCode>
                <c:ptCount val="66"/>
                <c:pt idx="0">
                  <c:v>0</c:v>
                </c:pt>
                <c:pt idx="1">
                  <c:v>13.826991800288866</c:v>
                </c:pt>
                <c:pt idx="2">
                  <c:v>28.068793354586404</c:v>
                </c:pt>
                <c:pt idx="3">
                  <c:v>42.73784895551286</c:v>
                </c:pt>
                <c:pt idx="4">
                  <c:v>57.846976224467099</c:v>
                </c:pt>
                <c:pt idx="5">
                  <c:v>73.409377311489962</c:v>
                </c:pt>
                <c:pt idx="6">
                  <c:v>89.43865043112352</c:v>
                </c:pt>
                <c:pt idx="7">
                  <c:v>105.94880174434611</c:v>
                </c:pt>
                <c:pt idx="8">
                  <c:v>122.95425759696538</c:v>
                </c:pt>
                <c:pt idx="9">
                  <c:v>140.46987712516318</c:v>
                </c:pt>
                <c:pt idx="10">
                  <c:v>158.51096523920694</c:v>
                </c:pt>
                <c:pt idx="11">
                  <c:v>177.09328599667197</c:v>
                </c:pt>
                <c:pt idx="12">
                  <c:v>196.23307637686099</c:v>
                </c:pt>
                <c:pt idx="13">
                  <c:v>215.94706046845567</c:v>
                </c:pt>
                <c:pt idx="14">
                  <c:v>236.25246408279821</c:v>
                </c:pt>
                <c:pt idx="15">
                  <c:v>257.16702980557102</c:v>
                </c:pt>
                <c:pt idx="16">
                  <c:v>278.70903250002704</c:v>
                </c:pt>
                <c:pt idx="17">
                  <c:v>300.89729527531671</c:v>
                </c:pt>
                <c:pt idx="18">
                  <c:v>323.75120593386509</c:v>
                </c:pt>
                <c:pt idx="19">
                  <c:v>347.29073391216991</c:v>
                </c:pt>
                <c:pt idx="20">
                  <c:v>371.53644772982386</c:v>
                </c:pt>
                <c:pt idx="21">
                  <c:v>396.50953296200743</c:v>
                </c:pt>
                <c:pt idx="22">
                  <c:v>422.2318107511565</c:v>
                </c:pt>
                <c:pt idx="23">
                  <c:v>448.72575687398012</c:v>
                </c:pt>
                <c:pt idx="24">
                  <c:v>476.0145213804883</c:v>
                </c:pt>
                <c:pt idx="25">
                  <c:v>504.12194882219183</c:v>
                </c:pt>
                <c:pt idx="26">
                  <c:v>533.0725990871465</c:v>
                </c:pt>
                <c:pt idx="27">
                  <c:v>562.89176886004975</c:v>
                </c:pt>
                <c:pt idx="28">
                  <c:v>593.60551372614009</c:v>
                </c:pt>
                <c:pt idx="29">
                  <c:v>625.24067093821316</c:v>
                </c:pt>
                <c:pt idx="30">
                  <c:v>657.82488286664841</c:v>
                </c:pt>
                <c:pt idx="31">
                  <c:v>691.38662115293675</c:v>
                </c:pt>
                <c:pt idx="32">
                  <c:v>725.95521158781378</c:v>
                </c:pt>
                <c:pt idx="33">
                  <c:v>761.56085973573704</c:v>
                </c:pt>
                <c:pt idx="34">
                  <c:v>798.23467732809797</c:v>
                </c:pt>
                <c:pt idx="35">
                  <c:v>836.00870944822975</c:v>
                </c:pt>
                <c:pt idx="36">
                  <c:v>874.91596253196553</c:v>
                </c:pt>
                <c:pt idx="37">
                  <c:v>914.9904332082134</c:v>
                </c:pt>
                <c:pt idx="38">
                  <c:v>956.26713800474863</c:v>
                </c:pt>
                <c:pt idx="39">
                  <c:v>998.78214394518</c:v>
                </c:pt>
                <c:pt idx="40">
                  <c:v>1042.5726000638242</c:v>
                </c:pt>
                <c:pt idx="41">
                  <c:v>1087.6767698660278</c:v>
                </c:pt>
                <c:pt idx="42">
                  <c:v>1134.1340647622976</c:v>
                </c:pt>
                <c:pt idx="43">
                  <c:v>1181.9850785054555</c:v>
                </c:pt>
                <c:pt idx="44">
                  <c:v>1231.271622660908</c:v>
                </c:pt>
                <c:pt idx="45">
                  <c:v>1282.036763141024</c:v>
                </c:pt>
                <c:pt idx="46">
                  <c:v>1234.3248578355438</c:v>
                </c:pt>
                <c:pt idx="47">
                  <c:v>1185.181595370899</c:v>
                </c:pt>
                <c:pt idx="48">
                  <c:v>1134.5640350323149</c:v>
                </c:pt>
                <c:pt idx="49">
                  <c:v>1082.4279478835733</c:v>
                </c:pt>
                <c:pt idx="50">
                  <c:v>1028.7277781203693</c:v>
                </c:pt>
                <c:pt idx="51">
                  <c:v>973.41660326426927</c:v>
                </c:pt>
                <c:pt idx="52">
                  <c:v>916.44609316248625</c:v>
                </c:pt>
                <c:pt idx="53">
                  <c:v>857.76646775764971</c:v>
                </c:pt>
                <c:pt idx="54">
                  <c:v>797.32645359066805</c:v>
                </c:pt>
                <c:pt idx="55">
                  <c:v>735.07323899867697</c:v>
                </c:pt>
                <c:pt idx="56">
                  <c:v>670.95242796892614</c:v>
                </c:pt>
                <c:pt idx="57">
                  <c:v>604.90799260828283</c:v>
                </c:pt>
                <c:pt idx="58">
                  <c:v>536.88222418682017</c:v>
                </c:pt>
                <c:pt idx="59">
                  <c:v>466.81568271271362</c:v>
                </c:pt>
                <c:pt idx="60">
                  <c:v>394.64714499438389</c:v>
                </c:pt>
                <c:pt idx="61">
                  <c:v>320.31355114450429</c:v>
                </c:pt>
                <c:pt idx="62">
                  <c:v>243.7499494791283</c:v>
                </c:pt>
                <c:pt idx="63">
                  <c:v>164.88943976379102</c:v>
                </c:pt>
                <c:pt idx="64">
                  <c:v>83.663114756993608</c:v>
                </c:pt>
                <c:pt idx="65">
                  <c:v>-7.716494110354688E-12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7A6-4BE8-94C3-095B426DB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710336"/>
        <c:axId val="190985280"/>
      </c:lineChart>
      <c:catAx>
        <c:axId val="189710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Years from</a:t>
                </a:r>
                <a:r>
                  <a:rPr lang="pl-PL" baseline="0"/>
                  <a:t> now</a:t>
                </a:r>
                <a:endParaRPr lang="pl-PL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0985280"/>
        <c:crossesAt val="-10000000000"/>
        <c:auto val="1"/>
        <c:lblAlgn val="ctr"/>
        <c:lblOffset val="100"/>
        <c:tickLblSkip val="5"/>
        <c:noMultiLvlLbl val="0"/>
      </c:catAx>
      <c:valAx>
        <c:axId val="190985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971033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'Quasi-hyperbolic discounting'!$D$12</c:f>
              <c:strCache>
                <c:ptCount val="1"/>
                <c:pt idx="0">
                  <c:v>Income</c:v>
                </c:pt>
              </c:strCache>
            </c:strRef>
          </c:tx>
          <c:marker>
            <c:symbol val="none"/>
          </c:marker>
          <c:cat>
            <c:numRef>
              <c:f>'Quasi-hyperbolic discounting'!$B$13:$B$78</c:f>
              <c:numCache>
                <c:formatCode>General</c:formatCode>
                <c:ptCount val="6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</c:numCache>
            </c:numRef>
          </c:cat>
          <c:val>
            <c:numRef>
              <c:f>'Quasi-hyperbolic discounting'!$D$13:$D$77</c:f>
              <c:numCache>
                <c:formatCode>General</c:formatCode>
                <c:ptCount val="6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06-4ECA-8297-5B4B608A8486}"/>
            </c:ext>
          </c:extLst>
        </c:ser>
        <c:ser>
          <c:idx val="1"/>
          <c:order val="1"/>
          <c:tx>
            <c:strRef>
              <c:f>'Quasi-hyperbolic discounting'!$F$12</c:f>
              <c:strCache>
                <c:ptCount val="1"/>
                <c:pt idx="0">
                  <c:v>Consumption</c:v>
                </c:pt>
              </c:strCache>
            </c:strRef>
          </c:tx>
          <c:marker>
            <c:symbol val="none"/>
          </c:marker>
          <c:cat>
            <c:numRef>
              <c:f>'Quasi-hyperbolic discounting'!$B$13:$B$78</c:f>
              <c:numCache>
                <c:formatCode>General</c:formatCode>
                <c:ptCount val="6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</c:numCache>
            </c:numRef>
          </c:cat>
          <c:val>
            <c:numRef>
              <c:f>'Quasi-hyperbolic discounting'!$F$13:$F$77</c:f>
              <c:numCache>
                <c:formatCode>General</c:formatCode>
                <c:ptCount val="65"/>
                <c:pt idx="0">
                  <c:v>86.173014360781153</c:v>
                </c:pt>
                <c:pt idx="1">
                  <c:v>86.383601010620893</c:v>
                </c:pt>
                <c:pt idx="2">
                  <c:v>86.589716087081754</c:v>
                </c:pt>
                <c:pt idx="3">
                  <c:v>86.79114349292972</c:v>
                </c:pt>
                <c:pt idx="4">
                  <c:v>86.987657144991459</c:v>
                </c:pt>
                <c:pt idx="5">
                  <c:v>87.179020384273429</c:v>
                </c:pt>
                <c:pt idx="6">
                  <c:v>87.364985340886875</c:v>
                </c:pt>
                <c:pt idx="7">
                  <c:v>87.545292249452316</c:v>
                </c:pt>
                <c:pt idx="8">
                  <c:v>87.719668710153286</c:v>
                </c:pt>
                <c:pt idx="9">
                  <c:v>87.887828890044077</c:v>
                </c:pt>
                <c:pt idx="10">
                  <c:v>88.049472658568817</c:v>
                </c:pt>
                <c:pt idx="11">
                  <c:v>88.204284650511539</c:v>
                </c:pt>
                <c:pt idx="12">
                  <c:v>88.351933248755287</c:v>
                </c:pt>
                <c:pt idx="13">
                  <c:v>88.49206947825985</c:v>
                </c:pt>
                <c:pt idx="14">
                  <c:v>88.62432580155965</c:v>
                </c:pt>
                <c:pt idx="15">
                  <c:v>88.748314804801765</c:v>
                </c:pt>
                <c:pt idx="16">
                  <c:v>88.863627761867804</c:v>
                </c:pt>
                <c:pt idx="17">
                  <c:v>88.969833062409961</c:v>
                </c:pt>
                <c:pt idx="18">
                  <c:v>89.066474487642068</c:v>
                </c:pt>
                <c:pt idx="19">
                  <c:v>89.153069315409255</c:v>
                </c:pt>
                <c:pt idx="20">
                  <c:v>89.229106233346982</c:v>
                </c:pt>
                <c:pt idx="21">
                  <c:v>89.294043035762243</c:v>
                </c:pt>
                <c:pt idx="22">
                  <c:v>89.347304076127131</c:v>
                </c:pt>
                <c:pt idx="23">
                  <c:v>89.388277442652509</c:v>
                </c:pt>
                <c:pt idx="24">
                  <c:v>89.416311819170645</c:v>
                </c:pt>
                <c:pt idx="25">
                  <c:v>89.430712987313697</c:v>
                </c:pt>
                <c:pt idx="26">
                  <c:v>89.430739918519748</c:v>
                </c:pt>
                <c:pt idx="27">
                  <c:v>89.415600395445651</c:v>
                </c:pt>
                <c:pt idx="28">
                  <c:v>89.384446091572798</c:v>
                </c:pt>
                <c:pt idx="29">
                  <c:v>89.336367024715287</c:v>
                </c:pt>
                <c:pt idx="30">
                  <c:v>89.270385284220538</c:v>
                </c:pt>
                <c:pt idx="31">
                  <c:v>89.185447912163824</c:v>
                </c:pt>
                <c:pt idx="32">
                  <c:v>89.0804187948589</c:v>
                </c:pt>
                <c:pt idx="33">
                  <c:v>88.954069391317262</c:v>
                </c:pt>
                <c:pt idx="34">
                  <c:v>88.805068088310918</c:v>
                </c:pt>
                <c:pt idx="35">
                  <c:v>88.631967925333086</c:v>
                </c:pt>
                <c:pt idx="36">
                  <c:v>88.433192374220269</c:v>
                </c:pt>
                <c:pt idx="37">
                  <c:v>88.207018783762464</c:v>
                </c:pt>
                <c:pt idx="38">
                  <c:v>87.951559004209258</c:v>
                </c:pt>
                <c:pt idx="39">
                  <c:v>87.664736583243112</c:v>
                </c:pt>
                <c:pt idx="40">
                  <c:v>87.344259764123848</c:v>
                </c:pt>
                <c:pt idx="41">
                  <c:v>86.987589304870269</c:v>
                </c:pt>
                <c:pt idx="42">
                  <c:v>86.591899855484655</c:v>
                </c:pt>
                <c:pt idx="43">
                  <c:v>86.15403325098967</c:v>
                </c:pt>
                <c:pt idx="44">
                  <c:v>85.67044156161738</c:v>
                </c:pt>
                <c:pt idx="45">
                  <c:v>85.137117028963871</c:v>
                </c:pt>
                <c:pt idx="46">
                  <c:v>84.549505019754307</c:v>
                </c:pt>
                <c:pt idx="47">
                  <c:v>83.902394711443762</c:v>
                </c:pt>
                <c:pt idx="48">
                  <c:v>83.189780174379891</c:v>
                </c:pt>
                <c:pt idx="49">
                  <c:v>82.404681495435597</c:v>
                </c:pt>
                <c:pt idx="50">
                  <c:v>81.538911044543696</c:v>
                </c:pt>
                <c:pt idx="51">
                  <c:v>80.582762988511931</c:v>
                </c:pt>
                <c:pt idx="52">
                  <c:v>79.524593095274511</c:v>
                </c:pt>
                <c:pt idx="53">
                  <c:v>78.350237860606029</c:v>
                </c:pt>
                <c:pt idx="54">
                  <c:v>77.042191654756039</c:v>
                </c:pt>
                <c:pt idx="55">
                  <c:v>75.578407470555319</c:v>
                </c:pt>
                <c:pt idx="56">
                  <c:v>73.930489535135493</c:v>
                </c:pt>
                <c:pt idx="57">
                  <c:v>72.060857922884921</c:v>
                </c:pt>
                <c:pt idx="58">
                  <c:v>69.918077455114684</c:v>
                </c:pt>
                <c:pt idx="59">
                  <c:v>67.428677739529562</c:v>
                </c:pt>
                <c:pt idx="60">
                  <c:v>64.481657516850547</c:v>
                </c:pt>
                <c:pt idx="61">
                  <c:v>60.895872254402597</c:v>
                </c:pt>
                <c:pt idx="62">
                  <c:v>56.340340537065188</c:v>
                </c:pt>
                <c:pt idx="63">
                  <c:v>50.088630153872018</c:v>
                </c:pt>
                <c:pt idx="64">
                  <c:v>39.857364781312036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06-4ECA-8297-5B4B608A8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711872"/>
        <c:axId val="182994048"/>
      </c:lineChart>
      <c:catAx>
        <c:axId val="189711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Years</a:t>
                </a:r>
                <a:r>
                  <a:rPr lang="pl-PL" baseline="0"/>
                  <a:t> from now</a:t>
                </a:r>
                <a:endParaRPr lang="pl-PL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2994048"/>
        <c:crosses val="autoZero"/>
        <c:auto val="1"/>
        <c:lblAlgn val="ctr"/>
        <c:lblOffset val="100"/>
        <c:tickLblSkip val="5"/>
        <c:noMultiLvlLbl val="0"/>
      </c:catAx>
      <c:valAx>
        <c:axId val="182994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971187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'Quasi-hyperbolic discounting'!$G$12</c:f>
              <c:strCache>
                <c:ptCount val="1"/>
                <c:pt idx="0">
                  <c:v>Assets (at January 1st)</c:v>
                </c:pt>
              </c:strCache>
            </c:strRef>
          </c:tx>
          <c:marker>
            <c:symbol val="none"/>
          </c:marker>
          <c:cat>
            <c:numRef>
              <c:f>'Quasi-hyperbolic discounting'!$B$13:$B$78</c:f>
              <c:numCache>
                <c:formatCode>General</c:formatCode>
                <c:ptCount val="6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</c:numCache>
            </c:numRef>
          </c:cat>
          <c:val>
            <c:numRef>
              <c:f>'Quasi-hyperbolic discounting'!$G$13:$G$78</c:f>
              <c:numCache>
                <c:formatCode>General</c:formatCode>
                <c:ptCount val="66"/>
                <c:pt idx="0">
                  <c:v>0</c:v>
                </c:pt>
                <c:pt idx="1">
                  <c:v>13.826985639218847</c:v>
                </c:pt>
                <c:pt idx="2">
                  <c:v>27.858194197774523</c:v>
                </c:pt>
                <c:pt idx="3">
                  <c:v>42.104223936626013</c:v>
                </c:pt>
                <c:pt idx="4">
                  <c:v>56.576207161795068</c:v>
                </c:pt>
                <c:pt idx="5">
                  <c:v>71.28583623165747</c:v>
                </c:pt>
                <c:pt idx="6">
                  <c:v>86.245390934333784</c:v>
                </c:pt>
                <c:pt idx="7">
                  <c:v>101.46776732147694</c:v>
                </c:pt>
                <c:pt idx="8">
                  <c:v>116.96650809166896</c:v>
                </c:pt>
                <c:pt idx="9">
                  <c:v>132.75583462426576</c:v>
                </c:pt>
                <c:pt idx="10">
                  <c:v>148.85068077294966</c:v>
                </c:pt>
                <c:pt idx="11">
                  <c:v>165.26672853756932</c:v>
                </c:pt>
                <c:pt idx="12">
                  <c:v>182.02044574318487</c:v>
                </c:pt>
                <c:pt idx="13">
                  <c:v>199.12912586672513</c:v>
                </c:pt>
                <c:pt idx="14">
                  <c:v>216.61093016446705</c:v>
                </c:pt>
                <c:pt idx="15">
                  <c:v>234.48493226784146</c:v>
                </c:pt>
                <c:pt idx="16">
                  <c:v>252.77116543107493</c:v>
                </c:pt>
                <c:pt idx="17">
                  <c:v>271.49067263213936</c:v>
                </c:pt>
                <c:pt idx="18">
                  <c:v>290.66555974869357</c:v>
                </c:pt>
                <c:pt idx="19">
                  <c:v>310.31905205351234</c:v>
                </c:pt>
                <c:pt idx="20">
                  <c:v>330.47555429970845</c:v>
                </c:pt>
                <c:pt idx="21">
                  <c:v>351.16071469535268</c:v>
                </c:pt>
                <c:pt idx="22">
                  <c:v>372.40149310045103</c:v>
                </c:pt>
                <c:pt idx="23">
                  <c:v>394.2262338173374</c:v>
                </c:pt>
                <c:pt idx="24">
                  <c:v>416.664743389205</c:v>
                </c:pt>
                <c:pt idx="25">
                  <c:v>439.74837387171061</c:v>
                </c:pt>
                <c:pt idx="26">
                  <c:v>463.51011210054816</c:v>
                </c:pt>
                <c:pt idx="27">
                  <c:v>487.98467554504487</c:v>
                </c:pt>
                <c:pt idx="28">
                  <c:v>513.20861541595059</c:v>
                </c:pt>
                <c:pt idx="29">
                  <c:v>539.22042778685625</c:v>
                </c:pt>
                <c:pt idx="30">
                  <c:v>566.06067359574661</c:v>
                </c:pt>
                <c:pt idx="31">
                  <c:v>593.77210851939844</c:v>
                </c:pt>
                <c:pt idx="32">
                  <c:v>622.39982386281656</c:v>
                </c:pt>
                <c:pt idx="33">
                  <c:v>651.9913997838421</c:v>
                </c:pt>
                <c:pt idx="34">
                  <c:v>682.59707238604017</c:v>
                </c:pt>
                <c:pt idx="35">
                  <c:v>714.26991646931049</c:v>
                </c:pt>
                <c:pt idx="36">
                  <c:v>747.0660460380567</c:v>
                </c:pt>
                <c:pt idx="37">
                  <c:v>781.04483504497807</c:v>
                </c:pt>
                <c:pt idx="38">
                  <c:v>816.26916131256496</c:v>
                </c:pt>
                <c:pt idx="39">
                  <c:v>852.80567714773269</c:v>
                </c:pt>
                <c:pt idx="40">
                  <c:v>890.72511087892156</c:v>
                </c:pt>
                <c:pt idx="41">
                  <c:v>930.10260444116534</c:v>
                </c:pt>
                <c:pt idx="42">
                  <c:v>971.01809326953014</c:v>
                </c:pt>
                <c:pt idx="43">
                  <c:v>1013.5567362121315</c:v>
                </c:pt>
                <c:pt idx="44">
                  <c:v>1057.8094050475058</c:v>
                </c:pt>
                <c:pt idx="45">
                  <c:v>1103.8732456373139</c:v>
                </c:pt>
                <c:pt idx="46">
                  <c:v>1051.8523259774693</c:v>
                </c:pt>
                <c:pt idx="47">
                  <c:v>998.85839073703903</c:v>
                </c:pt>
                <c:pt idx="48">
                  <c:v>944.92174774770638</c:v>
                </c:pt>
                <c:pt idx="49">
                  <c:v>890.07962000575776</c:v>
                </c:pt>
                <c:pt idx="50">
                  <c:v>834.37732711049489</c:v>
                </c:pt>
                <c:pt idx="51">
                  <c:v>777.86973587926605</c:v>
                </c:pt>
                <c:pt idx="52">
                  <c:v>720.62306496713211</c:v>
                </c:pt>
                <c:pt idx="53">
                  <c:v>662.71716382087152</c:v>
                </c:pt>
                <c:pt idx="54">
                  <c:v>604.24844087489157</c:v>
                </c:pt>
                <c:pt idx="55">
                  <c:v>545.33370244638229</c:v>
                </c:pt>
                <c:pt idx="56">
                  <c:v>486.11530604921842</c:v>
                </c:pt>
                <c:pt idx="57">
                  <c:v>426.76827569555945</c:v>
                </c:pt>
                <c:pt idx="58">
                  <c:v>367.51046604354133</c:v>
                </c:pt>
                <c:pt idx="59">
                  <c:v>308.61770256973284</c:v>
                </c:pt>
                <c:pt idx="60">
                  <c:v>250.44755590729528</c:v>
                </c:pt>
                <c:pt idx="61">
                  <c:v>193.47932506766364</c:v>
                </c:pt>
                <c:pt idx="62">
                  <c:v>138.38783256529095</c:v>
                </c:pt>
                <c:pt idx="63">
                  <c:v>86.199127005184479</c:v>
                </c:pt>
                <c:pt idx="64">
                  <c:v>38.696470661467998</c:v>
                </c:pt>
                <c:pt idx="6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425-4EDF-B6FA-CB59AA64D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713920"/>
        <c:axId val="182997504"/>
      </c:lineChart>
      <c:catAx>
        <c:axId val="189713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Years from</a:t>
                </a:r>
                <a:r>
                  <a:rPr lang="pl-PL" baseline="0"/>
                  <a:t> now</a:t>
                </a:r>
                <a:endParaRPr lang="pl-PL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2997504"/>
        <c:crossesAt val="-10000000000"/>
        <c:auto val="1"/>
        <c:lblAlgn val="ctr"/>
        <c:lblOffset val="100"/>
        <c:tickLblSkip val="5"/>
        <c:noMultiLvlLbl val="0"/>
      </c:catAx>
      <c:valAx>
        <c:axId val="182997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971392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16</xdr:col>
      <xdr:colOff>38100</xdr:colOff>
      <xdr:row>17</xdr:row>
      <xdr:rowOff>28575</xdr:rowOff>
    </xdr:to>
    <xdr:graphicFrame macro="">
      <xdr:nvGraphicFramePr>
        <xdr:cNvPr id="20" name="Wykres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18</xdr:row>
      <xdr:rowOff>0</xdr:rowOff>
    </xdr:from>
    <xdr:to>
      <xdr:col>16</xdr:col>
      <xdr:colOff>38100</xdr:colOff>
      <xdr:row>33</xdr:row>
      <xdr:rowOff>28575</xdr:rowOff>
    </xdr:to>
    <xdr:graphicFrame macro="">
      <xdr:nvGraphicFramePr>
        <xdr:cNvPr id="21" name="Wykres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16</xdr:col>
      <xdr:colOff>38100</xdr:colOff>
      <xdr:row>17</xdr:row>
      <xdr:rowOff>28575</xdr:rowOff>
    </xdr:to>
    <xdr:graphicFrame macro="">
      <xdr:nvGraphicFramePr>
        <xdr:cNvPr id="7" name="Wykres 6">
          <a:extLst>
            <a:ext uri="{FF2B5EF4-FFF2-40B4-BE49-F238E27FC236}">
              <a16:creationId xmlns="" xmlns:a16="http://schemas.microsoft.com/office/drawing/2014/main" id="{F87AE161-9762-4BD0-84DE-AA14B35844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18</xdr:row>
      <xdr:rowOff>0</xdr:rowOff>
    </xdr:from>
    <xdr:to>
      <xdr:col>16</xdr:col>
      <xdr:colOff>38100</xdr:colOff>
      <xdr:row>33</xdr:row>
      <xdr:rowOff>28575</xdr:rowOff>
    </xdr:to>
    <xdr:graphicFrame macro="">
      <xdr:nvGraphicFramePr>
        <xdr:cNvPr id="8" name="Wykres 7">
          <a:extLst>
            <a:ext uri="{FF2B5EF4-FFF2-40B4-BE49-F238E27FC236}">
              <a16:creationId xmlns="" xmlns:a16="http://schemas.microsoft.com/office/drawing/2014/main" id="{EB2EFBC0-A8B0-49BD-9C3E-9429205788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1"/>
  <sheetViews>
    <sheetView tabSelected="1" zoomScaleNormal="100" workbookViewId="0"/>
  </sheetViews>
  <sheetFormatPr defaultRowHeight="14.4" x14ac:dyDescent="0.3"/>
  <cols>
    <col min="1" max="1" width="28.109375" bestFit="1" customWidth="1"/>
    <col min="2" max="2" width="13.109375" bestFit="1" customWidth="1"/>
    <col min="3" max="3" width="18.5546875" bestFit="1" customWidth="1"/>
    <col min="4" max="5" width="12.33203125" bestFit="1" customWidth="1"/>
    <col min="6" max="6" width="11.109375" bestFit="1" customWidth="1"/>
  </cols>
  <sheetData>
    <row r="1" spans="1:7" ht="14.4" customHeight="1" x14ac:dyDescent="0.25">
      <c r="A1" t="s">
        <v>0</v>
      </c>
      <c r="B1">
        <v>65</v>
      </c>
    </row>
    <row r="2" spans="1:7" ht="14.4" customHeight="1" x14ac:dyDescent="0.25">
      <c r="A2" t="s">
        <v>1</v>
      </c>
      <c r="B2">
        <v>45</v>
      </c>
    </row>
    <row r="3" spans="1:7" ht="14.4" customHeight="1" x14ac:dyDescent="0.25">
      <c r="A3" t="s">
        <v>2</v>
      </c>
      <c r="B3">
        <f>B1-B2</f>
        <v>20</v>
      </c>
      <c r="G3" t="s">
        <v>13</v>
      </c>
    </row>
    <row r="4" spans="1:7" ht="14.4" customHeight="1" x14ac:dyDescent="0.25">
      <c r="A4" t="s">
        <v>3</v>
      </c>
      <c r="B4">
        <v>0</v>
      </c>
      <c r="G4">
        <f>VLOOKUP(B2,B13:G113,6,FALSE)</f>
        <v>1282.036763141024</v>
      </c>
    </row>
    <row r="5" spans="1:7" ht="14.4" customHeight="1" x14ac:dyDescent="0.25">
      <c r="A5" t="s">
        <v>14</v>
      </c>
      <c r="B5">
        <v>100</v>
      </c>
    </row>
    <row r="6" spans="1:7" ht="14.4" customHeight="1" x14ac:dyDescent="0.25">
      <c r="A6" t="s">
        <v>15</v>
      </c>
      <c r="B6">
        <v>0</v>
      </c>
    </row>
    <row r="7" spans="1:7" ht="14.4" customHeight="1" x14ac:dyDescent="0.25">
      <c r="A7" t="s">
        <v>5</v>
      </c>
      <c r="B7">
        <v>0.03</v>
      </c>
    </row>
    <row r="8" spans="1:7" ht="14.4" customHeight="1" x14ac:dyDescent="0.25">
      <c r="A8" t="s">
        <v>4</v>
      </c>
      <c r="B8">
        <v>0.03</v>
      </c>
    </row>
    <row r="9" spans="1:7" ht="14.4" customHeight="1" x14ac:dyDescent="0.25">
      <c r="A9" t="s">
        <v>6</v>
      </c>
      <c r="B9">
        <f>1/(1+B8)</f>
        <v>0.970873786407767</v>
      </c>
    </row>
    <row r="10" spans="1:7" ht="14.4" customHeight="1" x14ac:dyDescent="0.25"/>
    <row r="11" spans="1:7" ht="14.4" customHeight="1" x14ac:dyDescent="0.25"/>
    <row r="12" spans="1:7" ht="14.4" customHeight="1" x14ac:dyDescent="0.3">
      <c r="A12" s="1">
        <v>0</v>
      </c>
      <c r="B12" t="s">
        <v>7</v>
      </c>
      <c r="C12" t="s">
        <v>8</v>
      </c>
      <c r="D12" t="s">
        <v>9</v>
      </c>
      <c r="E12" t="s">
        <v>10</v>
      </c>
      <c r="F12" t="s">
        <v>11</v>
      </c>
      <c r="G12" t="s">
        <v>12</v>
      </c>
    </row>
    <row r="13" spans="1:7" ht="14.4" customHeight="1" x14ac:dyDescent="0.3">
      <c r="A13" s="1">
        <v>1</v>
      </c>
      <c r="B13">
        <v>0</v>
      </c>
      <c r="C13">
        <f>IF(ISNUMBER(B14),$B$9^B13,"")</f>
        <v>1</v>
      </c>
      <c r="D13">
        <f>IF(ISNUMBER(B14),(IF(B13&lt;$B$2,$B$5,$B$6)),"")</f>
        <v>100</v>
      </c>
      <c r="E13">
        <f>IF(ISNUMBER(B14),D13/(1+$B$7)^B13,"")</f>
        <v>100</v>
      </c>
      <c r="F13">
        <f>IF(ISNUMBER(B14),(SUM(E:E)+$G$13*(1+$B$7))/SUM(C:C),"")</f>
        <v>86.173008199711134</v>
      </c>
      <c r="G13">
        <f>B4</f>
        <v>0</v>
      </c>
    </row>
    <row r="14" spans="1:7" ht="14.4" customHeight="1" x14ac:dyDescent="0.3">
      <c r="A14" s="1">
        <v>2</v>
      </c>
      <c r="B14">
        <f>IF(B13&lt;$B$1,B13+1,"")</f>
        <v>1</v>
      </c>
      <c r="C14">
        <f t="shared" ref="C14:C77" si="0">IF(ISNUMBER(B15),$B$9^B14,"")</f>
        <v>0.970873786407767</v>
      </c>
      <c r="D14">
        <f t="shared" ref="D14:D77" si="1">IF(ISNUMBER(B15),(IF(B14&lt;$B$2,$B$5,$B$6)),"")</f>
        <v>100</v>
      </c>
      <c r="E14">
        <f t="shared" ref="E14:E77" si="2">IF(ISNUMBER(B15),D14/(1+$B$7)^B14,"")</f>
        <v>97.087378640776691</v>
      </c>
      <c r="F14">
        <f>IF(ISNUMBER(B15),F13*$B$9*(1+$B$7),"")</f>
        <v>86.173008199711134</v>
      </c>
      <c r="G14">
        <f>IF(ISNUMBER(B14),(1+$B$7)*G13+D13-F13,"")</f>
        <v>13.826991800288866</v>
      </c>
    </row>
    <row r="15" spans="1:7" ht="14.4" customHeight="1" x14ac:dyDescent="0.3">
      <c r="A15" s="1">
        <v>3</v>
      </c>
      <c r="B15">
        <f t="shared" ref="B15:B78" si="3">IF(B14&lt;$B$1,B14+1,"")</f>
        <v>2</v>
      </c>
      <c r="C15">
        <f t="shared" si="0"/>
        <v>0.94259590913375435</v>
      </c>
      <c r="D15">
        <f t="shared" si="1"/>
        <v>100</v>
      </c>
      <c r="E15">
        <f t="shared" si="2"/>
        <v>94.259590913375433</v>
      </c>
      <c r="F15">
        <f t="shared" ref="F15:F78" si="4">IF(ISNUMBER(B16),F14*$B$9*(1+$B$7),"")</f>
        <v>86.173008199711134</v>
      </c>
      <c r="G15">
        <f t="shared" ref="G15:G78" si="5">IF(ISNUMBER(B15),(1+$B$7)*G14+D14-F14,"")</f>
        <v>28.068793354586404</v>
      </c>
    </row>
    <row r="16" spans="1:7" ht="14.4" customHeight="1" x14ac:dyDescent="0.3">
      <c r="A16" s="1">
        <v>4</v>
      </c>
      <c r="B16">
        <f t="shared" si="3"/>
        <v>3</v>
      </c>
      <c r="C16">
        <f t="shared" si="0"/>
        <v>0.91514165935315961</v>
      </c>
      <c r="D16">
        <f t="shared" si="1"/>
        <v>100</v>
      </c>
      <c r="E16">
        <f t="shared" si="2"/>
        <v>91.514165935315958</v>
      </c>
      <c r="F16">
        <f t="shared" si="4"/>
        <v>86.173008199711134</v>
      </c>
      <c r="G16">
        <f t="shared" si="5"/>
        <v>42.73784895551286</v>
      </c>
    </row>
    <row r="17" spans="1:7" ht="14.4" customHeight="1" x14ac:dyDescent="0.3">
      <c r="A17" s="1">
        <v>5</v>
      </c>
      <c r="B17">
        <f t="shared" si="3"/>
        <v>4</v>
      </c>
      <c r="C17">
        <f t="shared" si="0"/>
        <v>0.88848704791568889</v>
      </c>
      <c r="D17">
        <f t="shared" si="1"/>
        <v>100</v>
      </c>
      <c r="E17">
        <f t="shared" si="2"/>
        <v>88.848704791568892</v>
      </c>
      <c r="F17">
        <f t="shared" si="4"/>
        <v>86.173008199711134</v>
      </c>
      <c r="G17">
        <f t="shared" si="5"/>
        <v>57.846976224467099</v>
      </c>
    </row>
    <row r="18" spans="1:7" ht="14.4" customHeight="1" x14ac:dyDescent="0.3">
      <c r="A18" s="1">
        <v>6</v>
      </c>
      <c r="B18">
        <f t="shared" si="3"/>
        <v>5</v>
      </c>
      <c r="C18">
        <f t="shared" si="0"/>
        <v>0.862608784384164</v>
      </c>
      <c r="D18">
        <f t="shared" si="1"/>
        <v>100</v>
      </c>
      <c r="E18">
        <f t="shared" si="2"/>
        <v>86.260878438416412</v>
      </c>
      <c r="F18">
        <f t="shared" si="4"/>
        <v>86.173008199711134</v>
      </c>
      <c r="G18">
        <f t="shared" si="5"/>
        <v>73.409377311489962</v>
      </c>
    </row>
    <row r="19" spans="1:7" ht="14.4" customHeight="1" x14ac:dyDescent="0.3">
      <c r="A19" s="1">
        <v>7</v>
      </c>
      <c r="B19">
        <f t="shared" si="3"/>
        <v>6</v>
      </c>
      <c r="C19">
        <f t="shared" si="0"/>
        <v>0.83748425668365434</v>
      </c>
      <c r="D19">
        <f t="shared" si="1"/>
        <v>100</v>
      </c>
      <c r="E19">
        <f t="shared" si="2"/>
        <v>83.748425668365442</v>
      </c>
      <c r="F19">
        <f t="shared" si="4"/>
        <v>86.173008199711134</v>
      </c>
      <c r="G19">
        <f t="shared" si="5"/>
        <v>89.43865043112352</v>
      </c>
    </row>
    <row r="20" spans="1:7" ht="14.4" customHeight="1" x14ac:dyDescent="0.3">
      <c r="A20" s="1">
        <v>8</v>
      </c>
      <c r="B20">
        <f t="shared" si="3"/>
        <v>7</v>
      </c>
      <c r="C20">
        <f t="shared" si="0"/>
        <v>0.81309151134335378</v>
      </c>
      <c r="D20">
        <f t="shared" si="1"/>
        <v>100</v>
      </c>
      <c r="E20">
        <f t="shared" si="2"/>
        <v>81.30915113433538</v>
      </c>
      <c r="F20">
        <f t="shared" si="4"/>
        <v>86.173008199711134</v>
      </c>
      <c r="G20">
        <f t="shared" si="5"/>
        <v>105.94880174434611</v>
      </c>
    </row>
    <row r="21" spans="1:7" ht="14.4" customHeight="1" x14ac:dyDescent="0.3">
      <c r="A21" s="1">
        <v>9</v>
      </c>
      <c r="B21">
        <f t="shared" si="3"/>
        <v>8</v>
      </c>
      <c r="C21">
        <f t="shared" si="0"/>
        <v>0.78940923431393561</v>
      </c>
      <c r="D21">
        <f t="shared" si="1"/>
        <v>100</v>
      </c>
      <c r="E21">
        <f t="shared" si="2"/>
        <v>78.940923431393571</v>
      </c>
      <c r="F21">
        <f t="shared" si="4"/>
        <v>86.173008199711134</v>
      </c>
      <c r="G21">
        <f t="shared" si="5"/>
        <v>122.95425759696538</v>
      </c>
    </row>
    <row r="22" spans="1:7" ht="14.4" customHeight="1" x14ac:dyDescent="0.3">
      <c r="A22" s="1">
        <v>10</v>
      </c>
      <c r="B22">
        <f t="shared" si="3"/>
        <v>9</v>
      </c>
      <c r="C22">
        <f t="shared" si="0"/>
        <v>0.76641673234362684</v>
      </c>
      <c r="D22">
        <f t="shared" si="1"/>
        <v>100</v>
      </c>
      <c r="E22">
        <f t="shared" si="2"/>
        <v>76.641673234362699</v>
      </c>
      <c r="F22">
        <f t="shared" si="4"/>
        <v>86.173008199711134</v>
      </c>
      <c r="G22">
        <f t="shared" si="5"/>
        <v>140.46987712516318</v>
      </c>
    </row>
    <row r="23" spans="1:7" ht="14.4" customHeight="1" x14ac:dyDescent="0.3">
      <c r="A23" s="1">
        <v>11</v>
      </c>
      <c r="B23">
        <f t="shared" si="3"/>
        <v>10</v>
      </c>
      <c r="C23">
        <f t="shared" si="0"/>
        <v>0.74409391489672505</v>
      </c>
      <c r="D23">
        <f t="shared" si="1"/>
        <v>100</v>
      </c>
      <c r="E23">
        <f t="shared" si="2"/>
        <v>74.409391489672515</v>
      </c>
      <c r="F23">
        <f t="shared" si="4"/>
        <v>86.173008199711134</v>
      </c>
      <c r="G23">
        <f t="shared" si="5"/>
        <v>158.51096523920694</v>
      </c>
    </row>
    <row r="24" spans="1:7" ht="14.4" customHeight="1" x14ac:dyDescent="0.3">
      <c r="A24" s="1">
        <v>12</v>
      </c>
      <c r="B24">
        <f t="shared" si="3"/>
        <v>11</v>
      </c>
      <c r="C24">
        <f t="shared" si="0"/>
        <v>0.72242127659876221</v>
      </c>
      <c r="D24">
        <f t="shared" si="1"/>
        <v>100</v>
      </c>
      <c r="E24">
        <f t="shared" si="2"/>
        <v>72.242127659876232</v>
      </c>
      <c r="F24">
        <f t="shared" si="4"/>
        <v>86.173008199711134</v>
      </c>
      <c r="G24">
        <f t="shared" si="5"/>
        <v>177.09328599667197</v>
      </c>
    </row>
    <row r="25" spans="1:7" ht="14.4" customHeight="1" x14ac:dyDescent="0.3">
      <c r="A25" s="1">
        <v>13</v>
      </c>
      <c r="B25">
        <f t="shared" si="3"/>
        <v>12</v>
      </c>
      <c r="C25">
        <f t="shared" si="0"/>
        <v>0.70137988019297304</v>
      </c>
      <c r="D25">
        <f t="shared" si="1"/>
        <v>100</v>
      </c>
      <c r="E25">
        <f t="shared" si="2"/>
        <v>70.137988019297325</v>
      </c>
      <c r="F25">
        <f t="shared" si="4"/>
        <v>86.173008199711134</v>
      </c>
      <c r="G25">
        <f t="shared" si="5"/>
        <v>196.23307637686099</v>
      </c>
    </row>
    <row r="26" spans="1:7" ht="14.4" customHeight="1" x14ac:dyDescent="0.3">
      <c r="A26" s="1">
        <v>14</v>
      </c>
      <c r="B26">
        <f t="shared" si="3"/>
        <v>13</v>
      </c>
      <c r="C26">
        <f t="shared" si="0"/>
        <v>0.6809513399931777</v>
      </c>
      <c r="D26">
        <f t="shared" si="1"/>
        <v>100</v>
      </c>
      <c r="E26">
        <f t="shared" si="2"/>
        <v>68.095133999317795</v>
      </c>
      <c r="F26">
        <f t="shared" si="4"/>
        <v>86.173008199711134</v>
      </c>
      <c r="G26">
        <f t="shared" si="5"/>
        <v>215.94706046845567</v>
      </c>
    </row>
    <row r="27" spans="1:7" ht="14.4" customHeight="1" x14ac:dyDescent="0.3">
      <c r="A27" s="1">
        <v>15</v>
      </c>
      <c r="B27">
        <f t="shared" si="3"/>
        <v>14</v>
      </c>
      <c r="C27">
        <f t="shared" si="0"/>
        <v>0.66111780581861912</v>
      </c>
      <c r="D27">
        <f t="shared" si="1"/>
        <v>100</v>
      </c>
      <c r="E27">
        <f t="shared" si="2"/>
        <v>66.111780581861922</v>
      </c>
      <c r="F27">
        <f t="shared" si="4"/>
        <v>86.173008199711134</v>
      </c>
      <c r="G27">
        <f t="shared" si="5"/>
        <v>236.25246408279821</v>
      </c>
    </row>
    <row r="28" spans="1:7" ht="14.4" customHeight="1" x14ac:dyDescent="0.3">
      <c r="A28" s="1">
        <v>16</v>
      </c>
      <c r="B28">
        <f t="shared" si="3"/>
        <v>15</v>
      </c>
      <c r="C28">
        <f t="shared" si="0"/>
        <v>0.64186194739671765</v>
      </c>
      <c r="D28">
        <f t="shared" si="1"/>
        <v>100</v>
      </c>
      <c r="E28">
        <f t="shared" si="2"/>
        <v>64.186194739671762</v>
      </c>
      <c r="F28">
        <f t="shared" si="4"/>
        <v>86.173008199711134</v>
      </c>
      <c r="G28">
        <f t="shared" si="5"/>
        <v>257.16702980557102</v>
      </c>
    </row>
    <row r="29" spans="1:7" ht="14.4" customHeight="1" x14ac:dyDescent="0.3">
      <c r="A29" s="1">
        <v>17</v>
      </c>
      <c r="B29">
        <f t="shared" si="3"/>
        <v>16</v>
      </c>
      <c r="C29">
        <f t="shared" si="0"/>
        <v>0.62316693922011412</v>
      </c>
      <c r="D29">
        <f t="shared" si="1"/>
        <v>100</v>
      </c>
      <c r="E29">
        <f t="shared" si="2"/>
        <v>62.316693922011439</v>
      </c>
      <c r="F29">
        <f t="shared" si="4"/>
        <v>86.173008199711134</v>
      </c>
      <c r="G29">
        <f t="shared" si="5"/>
        <v>278.70903250002704</v>
      </c>
    </row>
    <row r="30" spans="1:7" ht="14.4" customHeight="1" x14ac:dyDescent="0.3">
      <c r="A30" s="1">
        <v>18</v>
      </c>
      <c r="B30">
        <f t="shared" si="3"/>
        <v>17</v>
      </c>
      <c r="C30">
        <f t="shared" si="0"/>
        <v>0.60501644584477099</v>
      </c>
      <c r="D30">
        <f t="shared" si="1"/>
        <v>100</v>
      </c>
      <c r="E30">
        <f t="shared" si="2"/>
        <v>60.50164458447712</v>
      </c>
      <c r="F30">
        <f t="shared" si="4"/>
        <v>86.173008199711134</v>
      </c>
      <c r="G30">
        <f t="shared" si="5"/>
        <v>300.89729527531671</v>
      </c>
    </row>
    <row r="31" spans="1:7" ht="14.4" customHeight="1" x14ac:dyDescent="0.3">
      <c r="A31" s="1">
        <v>19</v>
      </c>
      <c r="B31">
        <f t="shared" si="3"/>
        <v>18</v>
      </c>
      <c r="C31">
        <f t="shared" si="0"/>
        <v>0.58739460761628248</v>
      </c>
      <c r="D31">
        <f t="shared" si="1"/>
        <v>100</v>
      </c>
      <c r="E31">
        <f t="shared" si="2"/>
        <v>58.739460761628273</v>
      </c>
      <c r="F31">
        <f t="shared" si="4"/>
        <v>86.173008199711134</v>
      </c>
      <c r="G31">
        <f t="shared" si="5"/>
        <v>323.75120593386509</v>
      </c>
    </row>
    <row r="32" spans="1:7" ht="14.4" customHeight="1" x14ac:dyDescent="0.3">
      <c r="A32" s="1">
        <v>20</v>
      </c>
      <c r="B32">
        <f t="shared" si="3"/>
        <v>19</v>
      </c>
      <c r="C32">
        <f t="shared" si="0"/>
        <v>0.57028602681192475</v>
      </c>
      <c r="D32">
        <f t="shared" si="1"/>
        <v>100</v>
      </c>
      <c r="E32">
        <f t="shared" si="2"/>
        <v>57.028602681192503</v>
      </c>
      <c r="F32">
        <f t="shared" si="4"/>
        <v>86.173008199711134</v>
      </c>
      <c r="G32">
        <f t="shared" si="5"/>
        <v>347.29073391216991</v>
      </c>
    </row>
    <row r="33" spans="1:7" ht="14.4" customHeight="1" x14ac:dyDescent="0.3">
      <c r="A33" s="1">
        <v>21</v>
      </c>
      <c r="B33">
        <f t="shared" si="3"/>
        <v>20</v>
      </c>
      <c r="C33">
        <f t="shared" si="0"/>
        <v>0.55367575418633475</v>
      </c>
      <c r="D33">
        <f t="shared" si="1"/>
        <v>100</v>
      </c>
      <c r="E33">
        <f t="shared" si="2"/>
        <v>55.3675754186335</v>
      </c>
      <c r="F33">
        <f t="shared" si="4"/>
        <v>86.173008199711134</v>
      </c>
      <c r="G33">
        <f t="shared" si="5"/>
        <v>371.53644772982386</v>
      </c>
    </row>
    <row r="34" spans="1:7" ht="14.4" customHeight="1" x14ac:dyDescent="0.3">
      <c r="A34" s="1">
        <v>22</v>
      </c>
      <c r="B34">
        <f t="shared" si="3"/>
        <v>21</v>
      </c>
      <c r="C34">
        <f t="shared" si="0"/>
        <v>0.53754927590906287</v>
      </c>
      <c r="D34">
        <f t="shared" si="1"/>
        <v>100</v>
      </c>
      <c r="E34">
        <f t="shared" si="2"/>
        <v>53.754927590906313</v>
      </c>
      <c r="F34">
        <f t="shared" si="4"/>
        <v>86.173008199711134</v>
      </c>
      <c r="G34">
        <f t="shared" si="5"/>
        <v>396.50953296200743</v>
      </c>
    </row>
    <row r="35" spans="1:7" ht="14.4" customHeight="1" x14ac:dyDescent="0.3">
      <c r="A35" s="1">
        <v>23</v>
      </c>
      <c r="B35">
        <f t="shared" si="3"/>
        <v>22</v>
      </c>
      <c r="C35">
        <f t="shared" si="0"/>
        <v>0.52189250088258532</v>
      </c>
      <c r="D35">
        <f t="shared" si="1"/>
        <v>100</v>
      </c>
      <c r="E35">
        <f t="shared" si="2"/>
        <v>52.189250088258554</v>
      </c>
      <c r="F35">
        <f t="shared" si="4"/>
        <v>86.173008199711134</v>
      </c>
      <c r="G35">
        <f t="shared" si="5"/>
        <v>422.2318107511565</v>
      </c>
    </row>
    <row r="36" spans="1:7" ht="14.4" customHeight="1" x14ac:dyDescent="0.3">
      <c r="A36" s="1">
        <v>24</v>
      </c>
      <c r="B36">
        <f t="shared" si="3"/>
        <v>23</v>
      </c>
      <c r="C36">
        <f t="shared" si="0"/>
        <v>0.50669174842969444</v>
      </c>
      <c r="D36">
        <f t="shared" si="1"/>
        <v>100</v>
      </c>
      <c r="E36">
        <f t="shared" si="2"/>
        <v>50.669174842969468</v>
      </c>
      <c r="F36">
        <f t="shared" si="4"/>
        <v>86.173008199711134</v>
      </c>
      <c r="G36">
        <f t="shared" si="5"/>
        <v>448.72575687398012</v>
      </c>
    </row>
    <row r="37" spans="1:7" ht="14.4" customHeight="1" x14ac:dyDescent="0.3">
      <c r="A37" s="1">
        <v>25</v>
      </c>
      <c r="B37">
        <f t="shared" si="3"/>
        <v>24</v>
      </c>
      <c r="C37">
        <f t="shared" si="0"/>
        <v>0.49193373633950915</v>
      </c>
      <c r="D37">
        <f t="shared" si="1"/>
        <v>100</v>
      </c>
      <c r="E37">
        <f t="shared" si="2"/>
        <v>49.193373633950948</v>
      </c>
      <c r="F37">
        <f t="shared" si="4"/>
        <v>86.173008199711134</v>
      </c>
      <c r="G37">
        <f t="shared" si="5"/>
        <v>476.0145213804883</v>
      </c>
    </row>
    <row r="38" spans="1:7" ht="14.4" customHeight="1" x14ac:dyDescent="0.3">
      <c r="A38" s="1">
        <v>26</v>
      </c>
      <c r="B38">
        <f t="shared" si="3"/>
        <v>25</v>
      </c>
      <c r="C38">
        <f t="shared" si="0"/>
        <v>0.47760556926165937</v>
      </c>
      <c r="D38">
        <f t="shared" si="1"/>
        <v>100</v>
      </c>
      <c r="E38">
        <f t="shared" si="2"/>
        <v>47.760556926165968</v>
      </c>
      <c r="F38">
        <f t="shared" si="4"/>
        <v>86.173008199711134</v>
      </c>
      <c r="G38">
        <f t="shared" si="5"/>
        <v>504.12194882219183</v>
      </c>
    </row>
    <row r="39" spans="1:7" ht="14.4" customHeight="1" x14ac:dyDescent="0.3">
      <c r="A39" s="1">
        <v>27</v>
      </c>
      <c r="B39">
        <f t="shared" si="3"/>
        <v>26</v>
      </c>
      <c r="C39">
        <f t="shared" si="0"/>
        <v>0.46369472743850421</v>
      </c>
      <c r="D39">
        <f t="shared" si="1"/>
        <v>100</v>
      </c>
      <c r="E39">
        <f t="shared" si="2"/>
        <v>46.369472743850444</v>
      </c>
      <c r="F39">
        <f t="shared" si="4"/>
        <v>86.173008199711134</v>
      </c>
      <c r="G39">
        <f t="shared" si="5"/>
        <v>533.0725990871465</v>
      </c>
    </row>
    <row r="40" spans="1:7" ht="14.4" customHeight="1" x14ac:dyDescent="0.3">
      <c r="A40" s="1">
        <v>28</v>
      </c>
      <c r="B40">
        <f t="shared" si="3"/>
        <v>27</v>
      </c>
      <c r="C40">
        <f t="shared" si="0"/>
        <v>0.45018905576553808</v>
      </c>
      <c r="D40">
        <f t="shared" si="1"/>
        <v>100</v>
      </c>
      <c r="E40">
        <f t="shared" si="2"/>
        <v>45.018905576553834</v>
      </c>
      <c r="F40">
        <f t="shared" si="4"/>
        <v>86.173008199711134</v>
      </c>
      <c r="G40">
        <f t="shared" si="5"/>
        <v>562.89176886004975</v>
      </c>
    </row>
    <row r="41" spans="1:7" ht="14.4" customHeight="1" x14ac:dyDescent="0.3">
      <c r="A41" s="1">
        <v>29</v>
      </c>
      <c r="B41">
        <f t="shared" si="3"/>
        <v>28</v>
      </c>
      <c r="C41">
        <f t="shared" si="0"/>
        <v>0.43707675317042538</v>
      </c>
      <c r="D41">
        <f t="shared" si="1"/>
        <v>100</v>
      </c>
      <c r="E41">
        <f t="shared" si="2"/>
        <v>43.707675317042558</v>
      </c>
      <c r="F41">
        <f t="shared" si="4"/>
        <v>86.173008199711134</v>
      </c>
      <c r="G41">
        <f t="shared" si="5"/>
        <v>593.60551372614009</v>
      </c>
    </row>
    <row r="42" spans="1:7" ht="14.4" customHeight="1" x14ac:dyDescent="0.3">
      <c r="A42" s="1">
        <v>30</v>
      </c>
      <c r="B42">
        <f t="shared" si="3"/>
        <v>29</v>
      </c>
      <c r="C42">
        <f t="shared" si="0"/>
        <v>0.42434636230138384</v>
      </c>
      <c r="D42">
        <f t="shared" si="1"/>
        <v>100</v>
      </c>
      <c r="E42">
        <f t="shared" si="2"/>
        <v>42.434636230138409</v>
      </c>
      <c r="F42">
        <f t="shared" si="4"/>
        <v>86.173008199711134</v>
      </c>
      <c r="G42">
        <f t="shared" si="5"/>
        <v>625.24067093821316</v>
      </c>
    </row>
    <row r="43" spans="1:7" ht="14.4" customHeight="1" x14ac:dyDescent="0.3">
      <c r="A43" s="1">
        <v>31</v>
      </c>
      <c r="B43">
        <f t="shared" si="3"/>
        <v>30</v>
      </c>
      <c r="C43">
        <f t="shared" si="0"/>
        <v>0.41198675951590663</v>
      </c>
      <c r="D43">
        <f t="shared" si="1"/>
        <v>100</v>
      </c>
      <c r="E43">
        <f t="shared" si="2"/>
        <v>41.198675951590694</v>
      </c>
      <c r="F43">
        <f t="shared" si="4"/>
        <v>86.173008199711134</v>
      </c>
      <c r="G43">
        <f t="shared" si="5"/>
        <v>657.82488286664841</v>
      </c>
    </row>
    <row r="44" spans="1:7" ht="14.4" customHeight="1" x14ac:dyDescent="0.3">
      <c r="A44" s="1">
        <v>32</v>
      </c>
      <c r="B44">
        <f t="shared" si="3"/>
        <v>31</v>
      </c>
      <c r="C44">
        <f t="shared" si="0"/>
        <v>0.39998714516107442</v>
      </c>
      <c r="D44">
        <f t="shared" si="1"/>
        <v>100</v>
      </c>
      <c r="E44">
        <f t="shared" si="2"/>
        <v>39.998714516107462</v>
      </c>
      <c r="F44">
        <f t="shared" si="4"/>
        <v>86.173008199711134</v>
      </c>
      <c r="G44">
        <f t="shared" si="5"/>
        <v>691.38662115293675</v>
      </c>
    </row>
    <row r="45" spans="1:7" ht="14.4" customHeight="1" x14ac:dyDescent="0.3">
      <c r="A45" s="1">
        <v>33</v>
      </c>
      <c r="B45">
        <f t="shared" si="3"/>
        <v>32</v>
      </c>
      <c r="C45">
        <f t="shared" si="0"/>
        <v>0.38833703413696541</v>
      </c>
      <c r="D45">
        <f t="shared" si="1"/>
        <v>100</v>
      </c>
      <c r="E45">
        <f t="shared" si="2"/>
        <v>38.833703413696568</v>
      </c>
      <c r="F45">
        <f t="shared" si="4"/>
        <v>86.173008199711134</v>
      </c>
      <c r="G45">
        <f t="shared" si="5"/>
        <v>725.95521158781378</v>
      </c>
    </row>
    <row r="46" spans="1:7" ht="14.4" customHeight="1" x14ac:dyDescent="0.3">
      <c r="A46" s="1">
        <v>34</v>
      </c>
      <c r="B46">
        <f t="shared" si="3"/>
        <v>33</v>
      </c>
      <c r="C46">
        <f t="shared" si="0"/>
        <v>0.37702624673491786</v>
      </c>
      <c r="D46">
        <f t="shared" si="1"/>
        <v>100</v>
      </c>
      <c r="E46">
        <f t="shared" si="2"/>
        <v>37.702624673491812</v>
      </c>
      <c r="F46">
        <f t="shared" si="4"/>
        <v>86.173008199711134</v>
      </c>
      <c r="G46">
        <f t="shared" si="5"/>
        <v>761.56085973573704</v>
      </c>
    </row>
    <row r="47" spans="1:7" ht="14.4" customHeight="1" x14ac:dyDescent="0.3">
      <c r="A47" s="1">
        <v>35</v>
      </c>
      <c r="B47">
        <f t="shared" si="3"/>
        <v>34</v>
      </c>
      <c r="C47">
        <f t="shared" si="0"/>
        <v>0.36604489974263871</v>
      </c>
      <c r="D47">
        <f t="shared" si="1"/>
        <v>100</v>
      </c>
      <c r="E47">
        <f t="shared" si="2"/>
        <v>36.604489974263906</v>
      </c>
      <c r="F47">
        <f t="shared" si="4"/>
        <v>86.173008199711134</v>
      </c>
      <c r="G47">
        <f t="shared" si="5"/>
        <v>798.23467732809797</v>
      </c>
    </row>
    <row r="48" spans="1:7" ht="14.4" customHeight="1" x14ac:dyDescent="0.3">
      <c r="A48" s="1">
        <v>36</v>
      </c>
      <c r="B48">
        <f t="shared" si="3"/>
        <v>35</v>
      </c>
      <c r="C48">
        <f t="shared" si="0"/>
        <v>0.35538339780838712</v>
      </c>
      <c r="D48">
        <f t="shared" si="1"/>
        <v>100</v>
      </c>
      <c r="E48">
        <f t="shared" si="2"/>
        <v>35.538339780838733</v>
      </c>
      <c r="F48">
        <f t="shared" si="4"/>
        <v>86.173008199711134</v>
      </c>
      <c r="G48">
        <f t="shared" si="5"/>
        <v>836.00870944822975</v>
      </c>
    </row>
    <row r="49" spans="1:7" ht="14.4" customHeight="1" x14ac:dyDescent="0.3">
      <c r="A49" s="1">
        <v>37</v>
      </c>
      <c r="B49">
        <f t="shared" si="3"/>
        <v>36</v>
      </c>
      <c r="C49">
        <f t="shared" si="0"/>
        <v>0.34503242505668652</v>
      </c>
      <c r="D49">
        <f t="shared" si="1"/>
        <v>100</v>
      </c>
      <c r="E49">
        <f t="shared" si="2"/>
        <v>34.50324250566868</v>
      </c>
      <c r="F49">
        <f t="shared" si="4"/>
        <v>86.173008199711134</v>
      </c>
      <c r="G49">
        <f t="shared" si="5"/>
        <v>874.91596253196553</v>
      </c>
    </row>
    <row r="50" spans="1:7" ht="14.4" customHeight="1" x14ac:dyDescent="0.3">
      <c r="A50" s="1">
        <v>38</v>
      </c>
      <c r="B50">
        <f t="shared" si="3"/>
        <v>37</v>
      </c>
      <c r="C50">
        <f t="shared" si="0"/>
        <v>0.33498293694823933</v>
      </c>
      <c r="D50">
        <f t="shared" si="1"/>
        <v>100</v>
      </c>
      <c r="E50">
        <f t="shared" si="2"/>
        <v>33.498293694823964</v>
      </c>
      <c r="F50">
        <f t="shared" si="4"/>
        <v>86.173008199711134</v>
      </c>
      <c r="G50">
        <f t="shared" si="5"/>
        <v>914.9904332082134</v>
      </c>
    </row>
    <row r="51" spans="1:7" ht="14.4" customHeight="1" x14ac:dyDescent="0.3">
      <c r="A51" s="1">
        <v>39</v>
      </c>
      <c r="B51">
        <f t="shared" si="3"/>
        <v>38</v>
      </c>
      <c r="C51">
        <f t="shared" si="0"/>
        <v>0.32522615237693137</v>
      </c>
      <c r="D51">
        <f t="shared" si="1"/>
        <v>100</v>
      </c>
      <c r="E51">
        <f t="shared" si="2"/>
        <v>32.522615237693167</v>
      </c>
      <c r="F51">
        <f t="shared" si="4"/>
        <v>86.173008199711134</v>
      </c>
      <c r="G51">
        <f t="shared" si="5"/>
        <v>956.26713800474863</v>
      </c>
    </row>
    <row r="52" spans="1:7" ht="14.4" customHeight="1" x14ac:dyDescent="0.3">
      <c r="A52" s="1">
        <v>40</v>
      </c>
      <c r="B52">
        <f t="shared" si="3"/>
        <v>39</v>
      </c>
      <c r="C52">
        <f t="shared" si="0"/>
        <v>0.31575354599702077</v>
      </c>
      <c r="D52">
        <f t="shared" si="1"/>
        <v>100</v>
      </c>
      <c r="E52">
        <f t="shared" si="2"/>
        <v>31.575354599702099</v>
      </c>
      <c r="F52">
        <f t="shared" si="4"/>
        <v>86.173008199711134</v>
      </c>
      <c r="G52">
        <f t="shared" si="5"/>
        <v>998.78214394518</v>
      </c>
    </row>
    <row r="53" spans="1:7" ht="14.4" customHeight="1" x14ac:dyDescent="0.3">
      <c r="A53" s="1">
        <v>41</v>
      </c>
      <c r="B53">
        <f t="shared" si="3"/>
        <v>40</v>
      </c>
      <c r="C53">
        <f t="shared" si="0"/>
        <v>0.30655684077380652</v>
      </c>
      <c r="D53">
        <f t="shared" si="1"/>
        <v>100</v>
      </c>
      <c r="E53">
        <f t="shared" si="2"/>
        <v>30.655684077380688</v>
      </c>
      <c r="F53">
        <f t="shared" si="4"/>
        <v>86.173008199711134</v>
      </c>
      <c r="G53">
        <f t="shared" si="5"/>
        <v>1042.5726000638242</v>
      </c>
    </row>
    <row r="54" spans="1:7" ht="14.4" customHeight="1" x14ac:dyDescent="0.3">
      <c r="A54" s="1">
        <v>42</v>
      </c>
      <c r="B54">
        <f t="shared" si="3"/>
        <v>41</v>
      </c>
      <c r="C54">
        <f t="shared" si="0"/>
        <v>0.2976280007512685</v>
      </c>
      <c r="D54">
        <f t="shared" si="1"/>
        <v>100</v>
      </c>
      <c r="E54">
        <f t="shared" si="2"/>
        <v>29.762800075126876</v>
      </c>
      <c r="F54">
        <f t="shared" si="4"/>
        <v>86.173008199711134</v>
      </c>
      <c r="G54">
        <f t="shared" si="5"/>
        <v>1087.6767698660278</v>
      </c>
    </row>
    <row r="55" spans="1:7" ht="14.4" customHeight="1" x14ac:dyDescent="0.3">
      <c r="A55" s="1">
        <v>43</v>
      </c>
      <c r="B55">
        <f t="shared" si="3"/>
        <v>42</v>
      </c>
      <c r="C55">
        <f t="shared" si="0"/>
        <v>0.28895922403035773</v>
      </c>
      <c r="D55">
        <f t="shared" si="1"/>
        <v>100</v>
      </c>
      <c r="E55">
        <f t="shared" si="2"/>
        <v>28.895922403035801</v>
      </c>
      <c r="F55">
        <f t="shared" si="4"/>
        <v>86.173008199711134</v>
      </c>
      <c r="G55">
        <f t="shared" si="5"/>
        <v>1134.1340647622976</v>
      </c>
    </row>
    <row r="56" spans="1:7" ht="14.4" customHeight="1" x14ac:dyDescent="0.3">
      <c r="A56" s="1">
        <v>44</v>
      </c>
      <c r="B56">
        <f t="shared" si="3"/>
        <v>43</v>
      </c>
      <c r="C56">
        <f t="shared" si="0"/>
        <v>0.28054293595180363</v>
      </c>
      <c r="D56">
        <f t="shared" si="1"/>
        <v>100</v>
      </c>
      <c r="E56">
        <f t="shared" si="2"/>
        <v>28.05429359518039</v>
      </c>
      <c r="F56">
        <f t="shared" si="4"/>
        <v>86.173008199711134</v>
      </c>
      <c r="G56">
        <f t="shared" si="5"/>
        <v>1181.9850785054555</v>
      </c>
    </row>
    <row r="57" spans="1:7" ht="14.4" customHeight="1" x14ac:dyDescent="0.3">
      <c r="A57" s="1">
        <v>45</v>
      </c>
      <c r="B57">
        <f t="shared" si="3"/>
        <v>44</v>
      </c>
      <c r="C57">
        <f t="shared" si="0"/>
        <v>0.27237178247747929</v>
      </c>
      <c r="D57">
        <f t="shared" si="1"/>
        <v>100</v>
      </c>
      <c r="E57">
        <f t="shared" si="2"/>
        <v>27.237178247747956</v>
      </c>
      <c r="F57">
        <f t="shared" si="4"/>
        <v>86.173008199711134</v>
      </c>
      <c r="G57">
        <f t="shared" si="5"/>
        <v>1231.271622660908</v>
      </c>
    </row>
    <row r="58" spans="1:7" ht="14.4" customHeight="1" x14ac:dyDescent="0.3">
      <c r="A58" s="1">
        <v>46</v>
      </c>
      <c r="B58">
        <f t="shared" si="3"/>
        <v>45</v>
      </c>
      <c r="C58">
        <f t="shared" si="0"/>
        <v>0.26443862376454297</v>
      </c>
      <c r="D58">
        <f t="shared" si="1"/>
        <v>0</v>
      </c>
      <c r="E58">
        <f t="shared" si="2"/>
        <v>0</v>
      </c>
      <c r="F58">
        <f t="shared" si="4"/>
        <v>86.173008199711134</v>
      </c>
      <c r="G58">
        <f t="shared" si="5"/>
        <v>1282.036763141024</v>
      </c>
    </row>
    <row r="59" spans="1:7" ht="14.4" customHeight="1" x14ac:dyDescent="0.3">
      <c r="A59" s="1">
        <v>47</v>
      </c>
      <c r="B59">
        <f t="shared" si="3"/>
        <v>46</v>
      </c>
      <c r="C59">
        <f t="shared" si="0"/>
        <v>0.25673652792674079</v>
      </c>
      <c r="D59">
        <f t="shared" si="1"/>
        <v>0</v>
      </c>
      <c r="E59">
        <f t="shared" si="2"/>
        <v>0</v>
      </c>
      <c r="F59">
        <f t="shared" si="4"/>
        <v>86.173008199711134</v>
      </c>
      <c r="G59">
        <f t="shared" si="5"/>
        <v>1234.3248578355438</v>
      </c>
    </row>
    <row r="60" spans="1:7" ht="14.4" customHeight="1" x14ac:dyDescent="0.3">
      <c r="A60" s="1">
        <v>48</v>
      </c>
      <c r="B60">
        <f t="shared" si="3"/>
        <v>47</v>
      </c>
      <c r="C60">
        <f t="shared" si="0"/>
        <v>0.24925876497741822</v>
      </c>
      <c r="D60">
        <f t="shared" si="1"/>
        <v>0</v>
      </c>
      <c r="E60">
        <f t="shared" si="2"/>
        <v>0</v>
      </c>
      <c r="F60">
        <f t="shared" si="4"/>
        <v>86.173008199711134</v>
      </c>
      <c r="G60">
        <f t="shared" si="5"/>
        <v>1185.181595370899</v>
      </c>
    </row>
    <row r="61" spans="1:7" ht="14.4" customHeight="1" x14ac:dyDescent="0.3">
      <c r="A61" s="1">
        <v>49</v>
      </c>
      <c r="B61">
        <f t="shared" si="3"/>
        <v>48</v>
      </c>
      <c r="C61">
        <f t="shared" si="0"/>
        <v>0.24199880094894971</v>
      </c>
      <c r="D61">
        <f t="shared" si="1"/>
        <v>0</v>
      </c>
      <c r="E61">
        <f t="shared" si="2"/>
        <v>0</v>
      </c>
      <c r="F61">
        <f t="shared" si="4"/>
        <v>86.173008199711134</v>
      </c>
      <c r="G61">
        <f t="shared" si="5"/>
        <v>1134.5640350323149</v>
      </c>
    </row>
    <row r="62" spans="1:7" ht="14.4" customHeight="1" x14ac:dyDescent="0.3">
      <c r="A62" s="1">
        <v>50</v>
      </c>
      <c r="B62">
        <f t="shared" si="3"/>
        <v>49</v>
      </c>
      <c r="C62">
        <f t="shared" si="0"/>
        <v>0.23495029218344632</v>
      </c>
      <c r="D62">
        <f t="shared" si="1"/>
        <v>0</v>
      </c>
      <c r="E62">
        <f t="shared" si="2"/>
        <v>0</v>
      </c>
      <c r="F62">
        <f t="shared" si="4"/>
        <v>86.173008199711134</v>
      </c>
      <c r="G62">
        <f t="shared" si="5"/>
        <v>1082.4279478835733</v>
      </c>
    </row>
    <row r="63" spans="1:7" ht="14.4" customHeight="1" x14ac:dyDescent="0.3">
      <c r="A63" s="1">
        <v>51</v>
      </c>
      <c r="B63">
        <f t="shared" si="3"/>
        <v>50</v>
      </c>
      <c r="C63">
        <f t="shared" si="0"/>
        <v>0.2281070797897537</v>
      </c>
      <c r="D63">
        <f t="shared" si="1"/>
        <v>0</v>
      </c>
      <c r="E63">
        <f t="shared" si="2"/>
        <v>0</v>
      </c>
      <c r="F63">
        <f t="shared" si="4"/>
        <v>86.173008199711134</v>
      </c>
      <c r="G63">
        <f t="shared" si="5"/>
        <v>1028.7277781203693</v>
      </c>
    </row>
    <row r="64" spans="1:7" ht="14.4" customHeight="1" x14ac:dyDescent="0.3">
      <c r="A64" s="1">
        <v>52</v>
      </c>
      <c r="B64">
        <f t="shared" si="3"/>
        <v>51</v>
      </c>
      <c r="C64">
        <f t="shared" si="0"/>
        <v>0.22146318426189679</v>
      </c>
      <c r="D64">
        <f t="shared" si="1"/>
        <v>0</v>
      </c>
      <c r="E64">
        <f t="shared" si="2"/>
        <v>0</v>
      </c>
      <c r="F64">
        <f t="shared" si="4"/>
        <v>86.173008199711134</v>
      </c>
      <c r="G64">
        <f t="shared" si="5"/>
        <v>973.41660326426927</v>
      </c>
    </row>
    <row r="65" spans="1:7" ht="14.4" customHeight="1" x14ac:dyDescent="0.3">
      <c r="A65" s="1">
        <v>53</v>
      </c>
      <c r="B65">
        <f t="shared" si="3"/>
        <v>52</v>
      </c>
      <c r="C65">
        <f t="shared" si="0"/>
        <v>0.21501280025426875</v>
      </c>
      <c r="D65">
        <f t="shared" si="1"/>
        <v>0</v>
      </c>
      <c r="E65">
        <f t="shared" si="2"/>
        <v>0</v>
      </c>
      <c r="F65">
        <f t="shared" si="4"/>
        <v>86.173008199711134</v>
      </c>
      <c r="G65">
        <f t="shared" si="5"/>
        <v>916.44609316248625</v>
      </c>
    </row>
    <row r="66" spans="1:7" ht="14.4" customHeight="1" x14ac:dyDescent="0.3">
      <c r="A66" s="1">
        <v>54</v>
      </c>
      <c r="B66">
        <f t="shared" si="3"/>
        <v>53</v>
      </c>
      <c r="C66">
        <f t="shared" si="0"/>
        <v>0.20875029150899879</v>
      </c>
      <c r="D66">
        <f t="shared" si="1"/>
        <v>0</v>
      </c>
      <c r="E66">
        <f t="shared" si="2"/>
        <v>0</v>
      </c>
      <c r="F66">
        <f t="shared" si="4"/>
        <v>86.173008199711134</v>
      </c>
      <c r="G66">
        <f t="shared" si="5"/>
        <v>857.76646775764971</v>
      </c>
    </row>
    <row r="67" spans="1:7" ht="14.4" customHeight="1" x14ac:dyDescent="0.3">
      <c r="A67" s="1">
        <v>55</v>
      </c>
      <c r="B67">
        <f t="shared" si="3"/>
        <v>54</v>
      </c>
      <c r="C67">
        <f t="shared" si="0"/>
        <v>0.20267018593106678</v>
      </c>
      <c r="D67">
        <f t="shared" si="1"/>
        <v>0</v>
      </c>
      <c r="E67">
        <f t="shared" si="2"/>
        <v>0</v>
      </c>
      <c r="F67">
        <f t="shared" si="4"/>
        <v>86.173008199711134</v>
      </c>
      <c r="G67">
        <f t="shared" si="5"/>
        <v>797.32645359066805</v>
      </c>
    </row>
    <row r="68" spans="1:7" ht="14.4" customHeight="1" x14ac:dyDescent="0.3">
      <c r="A68" s="1">
        <v>56</v>
      </c>
      <c r="B68">
        <f t="shared" si="3"/>
        <v>55</v>
      </c>
      <c r="C68">
        <f t="shared" si="0"/>
        <v>0.19676717080686093</v>
      </c>
      <c r="D68">
        <f t="shared" si="1"/>
        <v>0</v>
      </c>
      <c r="E68">
        <f t="shared" si="2"/>
        <v>0</v>
      </c>
      <c r="F68">
        <f t="shared" si="4"/>
        <v>86.173008199711134</v>
      </c>
      <c r="G68">
        <f t="shared" si="5"/>
        <v>735.07323899867697</v>
      </c>
    </row>
    <row r="69" spans="1:7" ht="14.4" customHeight="1" x14ac:dyDescent="0.3">
      <c r="A69" s="1">
        <v>57</v>
      </c>
      <c r="B69">
        <f t="shared" si="3"/>
        <v>56</v>
      </c>
      <c r="C69">
        <f t="shared" si="0"/>
        <v>0.19103608816200091</v>
      </c>
      <c r="D69">
        <f t="shared" si="1"/>
        <v>0</v>
      </c>
      <c r="E69">
        <f t="shared" si="2"/>
        <v>0</v>
      </c>
      <c r="F69">
        <f t="shared" si="4"/>
        <v>86.173008199711134</v>
      </c>
      <c r="G69">
        <f t="shared" si="5"/>
        <v>670.95242796892614</v>
      </c>
    </row>
    <row r="70" spans="1:7" ht="14.4" customHeight="1" x14ac:dyDescent="0.3">
      <c r="A70" s="1">
        <v>58</v>
      </c>
      <c r="B70">
        <f t="shared" si="3"/>
        <v>57</v>
      </c>
      <c r="C70">
        <f t="shared" si="0"/>
        <v>0.18547193025436981</v>
      </c>
      <c r="D70">
        <f t="shared" si="1"/>
        <v>0</v>
      </c>
      <c r="E70">
        <f t="shared" si="2"/>
        <v>0</v>
      </c>
      <c r="F70">
        <f t="shared" si="4"/>
        <v>86.173008199711134</v>
      </c>
      <c r="G70">
        <f t="shared" si="5"/>
        <v>604.90799260828283</v>
      </c>
    </row>
    <row r="71" spans="1:7" ht="14.4" customHeight="1" x14ac:dyDescent="0.3">
      <c r="A71" s="1">
        <v>59</v>
      </c>
      <c r="B71">
        <f t="shared" si="3"/>
        <v>58</v>
      </c>
      <c r="C71">
        <f t="shared" si="0"/>
        <v>0.18006983519841727</v>
      </c>
      <c r="D71">
        <f t="shared" si="1"/>
        <v>0</v>
      </c>
      <c r="E71">
        <f t="shared" si="2"/>
        <v>0</v>
      </c>
      <c r="F71">
        <f t="shared" si="4"/>
        <v>86.173008199711134</v>
      </c>
      <c r="G71">
        <f t="shared" si="5"/>
        <v>536.88222418682017</v>
      </c>
    </row>
    <row r="72" spans="1:7" ht="14.4" customHeight="1" x14ac:dyDescent="0.3">
      <c r="A72" s="1">
        <v>60</v>
      </c>
      <c r="B72">
        <f t="shared" si="3"/>
        <v>59</v>
      </c>
      <c r="C72">
        <f t="shared" si="0"/>
        <v>0.17482508271691</v>
      </c>
      <c r="D72">
        <f t="shared" si="1"/>
        <v>0</v>
      </c>
      <c r="E72">
        <f t="shared" si="2"/>
        <v>0</v>
      </c>
      <c r="F72">
        <f t="shared" si="4"/>
        <v>86.173008199711134</v>
      </c>
      <c r="G72">
        <f t="shared" si="5"/>
        <v>466.81568271271362</v>
      </c>
    </row>
    <row r="73" spans="1:7" ht="14.4" customHeight="1" x14ac:dyDescent="0.3">
      <c r="A73" s="1">
        <v>61</v>
      </c>
      <c r="B73">
        <f t="shared" si="3"/>
        <v>60</v>
      </c>
      <c r="C73">
        <f t="shared" si="0"/>
        <v>0.16973309001641748</v>
      </c>
      <c r="D73">
        <f t="shared" si="1"/>
        <v>0</v>
      </c>
      <c r="E73">
        <f t="shared" si="2"/>
        <v>0</v>
      </c>
      <c r="F73">
        <f t="shared" si="4"/>
        <v>86.173008199711134</v>
      </c>
      <c r="G73">
        <f t="shared" si="5"/>
        <v>394.64714499438389</v>
      </c>
    </row>
    <row r="74" spans="1:7" ht="14.4" customHeight="1" x14ac:dyDescent="0.3">
      <c r="A74" s="1">
        <v>62</v>
      </c>
      <c r="B74">
        <f t="shared" si="3"/>
        <v>61</v>
      </c>
      <c r="C74">
        <f t="shared" si="0"/>
        <v>0.16478940778292958</v>
      </c>
      <c r="D74">
        <f t="shared" si="1"/>
        <v>0</v>
      </c>
      <c r="E74">
        <f t="shared" si="2"/>
        <v>0</v>
      </c>
      <c r="F74">
        <f t="shared" si="4"/>
        <v>86.173008199711134</v>
      </c>
      <c r="G74">
        <f t="shared" si="5"/>
        <v>320.31355114450429</v>
      </c>
    </row>
    <row r="75" spans="1:7" ht="14.4" customHeight="1" x14ac:dyDescent="0.3">
      <c r="A75" s="1">
        <v>63</v>
      </c>
      <c r="B75">
        <f t="shared" si="3"/>
        <v>62</v>
      </c>
      <c r="C75">
        <f t="shared" si="0"/>
        <v>0.15998971629410638</v>
      </c>
      <c r="D75">
        <f t="shared" si="1"/>
        <v>0</v>
      </c>
      <c r="E75">
        <f t="shared" si="2"/>
        <v>0</v>
      </c>
      <c r="F75">
        <f t="shared" si="4"/>
        <v>86.173008199711134</v>
      </c>
      <c r="G75">
        <f t="shared" si="5"/>
        <v>243.7499494791283</v>
      </c>
    </row>
    <row r="76" spans="1:7" ht="14.4" customHeight="1" x14ac:dyDescent="0.3">
      <c r="A76" s="1">
        <v>64</v>
      </c>
      <c r="B76">
        <f t="shared" si="3"/>
        <v>63</v>
      </c>
      <c r="C76">
        <f t="shared" si="0"/>
        <v>0.1553298216447635</v>
      </c>
      <c r="D76">
        <f t="shared" si="1"/>
        <v>0</v>
      </c>
      <c r="E76">
        <f t="shared" si="2"/>
        <v>0</v>
      </c>
      <c r="F76">
        <f t="shared" si="4"/>
        <v>86.173008199711134</v>
      </c>
      <c r="G76">
        <f t="shared" si="5"/>
        <v>164.88943976379102</v>
      </c>
    </row>
    <row r="77" spans="1:7" ht="14.4" customHeight="1" x14ac:dyDescent="0.3">
      <c r="A77" s="1">
        <v>65</v>
      </c>
      <c r="B77">
        <f t="shared" si="3"/>
        <v>64</v>
      </c>
      <c r="C77">
        <f t="shared" si="0"/>
        <v>0.15080565208229463</v>
      </c>
      <c r="D77">
        <f t="shared" si="1"/>
        <v>0</v>
      </c>
      <c r="E77">
        <f t="shared" si="2"/>
        <v>0</v>
      </c>
      <c r="F77">
        <f t="shared" si="4"/>
        <v>86.173008199711134</v>
      </c>
      <c r="G77">
        <f t="shared" si="5"/>
        <v>83.663114756993608</v>
      </c>
    </row>
    <row r="78" spans="1:7" ht="14.4" customHeight="1" x14ac:dyDescent="0.3">
      <c r="A78" s="1">
        <v>66</v>
      </c>
      <c r="B78">
        <f t="shared" si="3"/>
        <v>65</v>
      </c>
      <c r="C78" t="str">
        <f>IF(ISNUMBER(B79),$B$9^B78,"")</f>
        <v/>
      </c>
      <c r="D78" t="str">
        <f>IF(ISNUMBER(B79),(IF(B78&lt;$B$2,$B$5,$B$6)),"")</f>
        <v/>
      </c>
      <c r="E78" t="str">
        <f>IF(ISNUMBER(B79),D78/(1+$B$7)^B78,"")</f>
        <v/>
      </c>
      <c r="F78" t="str">
        <f t="shared" si="4"/>
        <v/>
      </c>
      <c r="G78">
        <f t="shared" si="5"/>
        <v>-7.716494110354688E-12</v>
      </c>
    </row>
    <row r="79" spans="1:7" ht="14.4" customHeight="1" x14ac:dyDescent="0.3">
      <c r="A79" s="1">
        <v>67</v>
      </c>
      <c r="B79" t="str">
        <f t="shared" ref="B79:B113" si="6">IF(B78&lt;$B$1,B78+1,"")</f>
        <v/>
      </c>
      <c r="C79" t="str">
        <f>IF(ISNUMBER(B80),$B$9^B79,"")</f>
        <v/>
      </c>
      <c r="D79" t="str">
        <f>IF(ISNUMBER(B80),(IF(B79&lt;$B$2,$B$5,$B$6)),"")</f>
        <v/>
      </c>
      <c r="E79" t="str">
        <f>IF(ISNUMBER(B80),D79/(1+$B$7)^B79,"")</f>
        <v/>
      </c>
      <c r="F79" t="str">
        <f>IF(ISNUMBER(B80),F78*$B$9*(1+$B$7),"")</f>
        <v/>
      </c>
      <c r="G79" t="str">
        <f t="shared" ref="G79:G113" si="7">IF(ISNUMBER(B79),(1+$B$7)*G78+D78-F78,"")</f>
        <v/>
      </c>
    </row>
    <row r="80" spans="1:7" ht="14.4" customHeight="1" x14ac:dyDescent="0.3">
      <c r="A80" s="1">
        <v>68</v>
      </c>
      <c r="B80" t="str">
        <f t="shared" si="6"/>
        <v/>
      </c>
      <c r="C80" t="str">
        <f>IF(ISNUMBER(B81),$B$9^B80,"")</f>
        <v/>
      </c>
      <c r="D80" t="str">
        <f>IF(ISNUMBER(B81),(IF(B80&lt;$B$2,$B$5,$B$6)),"")</f>
        <v/>
      </c>
      <c r="E80" t="str">
        <f>IF(ISNUMBER(B81),D80/(1+$B$7)^B80,"")</f>
        <v/>
      </c>
      <c r="F80" t="str">
        <f>IF(ISNUMBER(B81),F79*$B$9*(1+$B$7),"")</f>
        <v/>
      </c>
      <c r="G80" t="str">
        <f t="shared" si="7"/>
        <v/>
      </c>
    </row>
    <row r="81" spans="1:7" ht="14.4" customHeight="1" x14ac:dyDescent="0.3">
      <c r="A81" s="1">
        <v>69</v>
      </c>
      <c r="B81" t="str">
        <f t="shared" si="6"/>
        <v/>
      </c>
      <c r="C81" t="str">
        <f>IF(ISNUMBER(B82),$B$9^B81,"")</f>
        <v/>
      </c>
      <c r="D81" t="str">
        <f>IF(ISNUMBER(B82),(IF(B81&lt;$B$2,$B$5,$B$6)),"")</f>
        <v/>
      </c>
      <c r="E81" t="str">
        <f>IF(ISNUMBER(B82),D81/(1+$B$7)^B81,"")</f>
        <v/>
      </c>
      <c r="F81" t="str">
        <f>IF(ISNUMBER(B82),F80*$B$9*(1+$B$7),"")</f>
        <v/>
      </c>
      <c r="G81" t="str">
        <f t="shared" si="7"/>
        <v/>
      </c>
    </row>
    <row r="82" spans="1:7" ht="14.4" customHeight="1" x14ac:dyDescent="0.3">
      <c r="A82" s="1">
        <v>70</v>
      </c>
      <c r="B82" t="str">
        <f t="shared" si="6"/>
        <v/>
      </c>
      <c r="C82" t="str">
        <f>IF(ISNUMBER(B83),$B$9^B82,"")</f>
        <v/>
      </c>
      <c r="D82" t="str">
        <f>IF(ISNUMBER(B83),(IF(B82&lt;$B$2,$B$5,$B$6)),"")</f>
        <v/>
      </c>
      <c r="E82" t="str">
        <f>IF(ISNUMBER(B83),D82/(1+$B$7)^B82,"")</f>
        <v/>
      </c>
      <c r="F82" t="str">
        <f>IF(ISNUMBER(B83),F81*$B$9*(1+$B$7),"")</f>
        <v/>
      </c>
      <c r="G82" t="str">
        <f t="shared" si="7"/>
        <v/>
      </c>
    </row>
    <row r="83" spans="1:7" ht="14.4" customHeight="1" x14ac:dyDescent="0.3">
      <c r="A83" s="1">
        <v>71</v>
      </c>
      <c r="B83" t="str">
        <f t="shared" si="6"/>
        <v/>
      </c>
      <c r="C83" t="str">
        <f>IF(ISNUMBER(B84),$B$9^B83,"")</f>
        <v/>
      </c>
      <c r="D83" t="str">
        <f>IF(ISNUMBER(B84),(IF(B83&lt;$B$2,$B$5,$B$6)),"")</f>
        <v/>
      </c>
      <c r="E83" t="str">
        <f>IF(ISNUMBER(B84),D83/(1+$B$7)^B83,"")</f>
        <v/>
      </c>
      <c r="F83" t="str">
        <f>IF(ISNUMBER(B84),F82*$B$9*(1+$B$7),"")</f>
        <v/>
      </c>
      <c r="G83" t="str">
        <f t="shared" si="7"/>
        <v/>
      </c>
    </row>
    <row r="84" spans="1:7" ht="14.4" customHeight="1" x14ac:dyDescent="0.3">
      <c r="A84" s="1">
        <v>72</v>
      </c>
      <c r="B84" t="str">
        <f t="shared" si="6"/>
        <v/>
      </c>
      <c r="C84" t="str">
        <f>IF(ISNUMBER(B85),$B$9^B84,"")</f>
        <v/>
      </c>
      <c r="D84" t="str">
        <f>IF(ISNUMBER(B85),(IF(B84&lt;$B$2,$B$5,$B$6)),"")</f>
        <v/>
      </c>
      <c r="E84" t="str">
        <f>IF(ISNUMBER(B85),D84/(1+$B$7)^B84,"")</f>
        <v/>
      </c>
      <c r="F84" t="str">
        <f>IF(ISNUMBER(B85),F83*$B$9*(1+$B$7),"")</f>
        <v/>
      </c>
      <c r="G84" t="str">
        <f t="shared" si="7"/>
        <v/>
      </c>
    </row>
    <row r="85" spans="1:7" ht="14.4" customHeight="1" x14ac:dyDescent="0.3">
      <c r="A85" s="1">
        <v>73</v>
      </c>
      <c r="B85" t="str">
        <f t="shared" si="6"/>
        <v/>
      </c>
      <c r="C85" t="str">
        <f>IF(ISNUMBER(B86),$B$9^B85,"")</f>
        <v/>
      </c>
      <c r="D85" t="str">
        <f>IF(ISNUMBER(B86),(IF(B85&lt;$B$2,$B$5,$B$6)),"")</f>
        <v/>
      </c>
      <c r="E85" t="str">
        <f>IF(ISNUMBER(B86),D85/(1+$B$7)^B85,"")</f>
        <v/>
      </c>
      <c r="F85" t="str">
        <f>IF(ISNUMBER(B86),F84*$B$9*(1+$B$7),"")</f>
        <v/>
      </c>
      <c r="G85" t="str">
        <f t="shared" si="7"/>
        <v/>
      </c>
    </row>
    <row r="86" spans="1:7" ht="14.4" customHeight="1" x14ac:dyDescent="0.3">
      <c r="A86" s="1">
        <v>74</v>
      </c>
      <c r="B86" t="str">
        <f t="shared" si="6"/>
        <v/>
      </c>
      <c r="C86" t="str">
        <f>IF(ISNUMBER(B87),$B$9^B86,"")</f>
        <v/>
      </c>
      <c r="D86" t="str">
        <f>IF(ISNUMBER(B87),(IF(B86&lt;$B$2,$B$5,$B$6)),"")</f>
        <v/>
      </c>
      <c r="E86" t="str">
        <f>IF(ISNUMBER(B87),D86/(1+$B$7)^B86,"")</f>
        <v/>
      </c>
      <c r="F86" t="str">
        <f>IF(ISNUMBER(B87),F85*$B$9*(1+$B$7),"")</f>
        <v/>
      </c>
      <c r="G86" t="str">
        <f t="shared" si="7"/>
        <v/>
      </c>
    </row>
    <row r="87" spans="1:7" ht="14.4" customHeight="1" x14ac:dyDescent="0.3">
      <c r="A87" s="1">
        <v>75</v>
      </c>
      <c r="B87" t="str">
        <f t="shared" si="6"/>
        <v/>
      </c>
      <c r="C87" t="str">
        <f>IF(ISNUMBER(B88),$B$9^B87,"")</f>
        <v/>
      </c>
      <c r="D87" t="str">
        <f>IF(ISNUMBER(B88),(IF(B87&lt;$B$2,$B$5,$B$6)),"")</f>
        <v/>
      </c>
      <c r="E87" t="str">
        <f>IF(ISNUMBER(B88),D87/(1+$B$7)^B87,"")</f>
        <v/>
      </c>
      <c r="F87" t="str">
        <f>IF(ISNUMBER(B88),F86*$B$9*(1+$B$7),"")</f>
        <v/>
      </c>
      <c r="G87" t="str">
        <f t="shared" si="7"/>
        <v/>
      </c>
    </row>
    <row r="88" spans="1:7" ht="14.4" customHeight="1" x14ac:dyDescent="0.3">
      <c r="A88" s="1">
        <v>76</v>
      </c>
      <c r="B88" t="str">
        <f t="shared" si="6"/>
        <v/>
      </c>
      <c r="C88" t="str">
        <f>IF(ISNUMBER(B89),$B$9^B88,"")</f>
        <v/>
      </c>
      <c r="D88" t="str">
        <f>IF(ISNUMBER(B89),(IF(B88&lt;$B$2,$B$5,$B$6)),"")</f>
        <v/>
      </c>
      <c r="E88" t="str">
        <f>IF(ISNUMBER(B89),D88/(1+$B$7)^B88,"")</f>
        <v/>
      </c>
      <c r="F88" t="str">
        <f>IF(ISNUMBER(B89),F87*$B$9*(1+$B$7),"")</f>
        <v/>
      </c>
      <c r="G88" t="str">
        <f t="shared" si="7"/>
        <v/>
      </c>
    </row>
    <row r="89" spans="1:7" ht="14.4" customHeight="1" x14ac:dyDescent="0.3">
      <c r="A89" s="1">
        <v>77</v>
      </c>
      <c r="B89" t="str">
        <f t="shared" si="6"/>
        <v/>
      </c>
      <c r="C89" t="str">
        <f>IF(ISNUMBER(B90),$B$9^B89,"")</f>
        <v/>
      </c>
      <c r="D89" t="str">
        <f>IF(ISNUMBER(B90),(IF(B89&lt;$B$2,$B$5,$B$6)),"")</f>
        <v/>
      </c>
      <c r="E89" t="str">
        <f>IF(ISNUMBER(B90),D89/(1+$B$7)^B89,"")</f>
        <v/>
      </c>
      <c r="F89" t="str">
        <f>IF(ISNUMBER(B90),F88*$B$9*(1+$B$7),"")</f>
        <v/>
      </c>
      <c r="G89" t="str">
        <f t="shared" si="7"/>
        <v/>
      </c>
    </row>
    <row r="90" spans="1:7" ht="14.4" customHeight="1" x14ac:dyDescent="0.3">
      <c r="A90" s="1">
        <v>78</v>
      </c>
      <c r="B90" t="str">
        <f t="shared" si="6"/>
        <v/>
      </c>
      <c r="C90" t="str">
        <f>IF(ISNUMBER(B91),$B$9^B90,"")</f>
        <v/>
      </c>
      <c r="D90" t="str">
        <f>IF(ISNUMBER(B91),(IF(B90&lt;$B$2,$B$5,$B$6)),"")</f>
        <v/>
      </c>
      <c r="E90" t="str">
        <f>IF(ISNUMBER(B91),D90/(1+$B$7)^B90,"")</f>
        <v/>
      </c>
      <c r="F90" t="str">
        <f>IF(ISNUMBER(B91),F89*$B$9*(1+$B$7),"")</f>
        <v/>
      </c>
      <c r="G90" t="str">
        <f t="shared" si="7"/>
        <v/>
      </c>
    </row>
    <row r="91" spans="1:7" ht="14.4" customHeight="1" x14ac:dyDescent="0.3">
      <c r="A91" s="1">
        <v>79</v>
      </c>
      <c r="B91" t="str">
        <f t="shared" si="6"/>
        <v/>
      </c>
      <c r="C91" t="str">
        <f>IF(ISNUMBER(B92),$B$9^B91,"")</f>
        <v/>
      </c>
      <c r="D91" t="str">
        <f>IF(ISNUMBER(B92),(IF(B91&lt;$B$2,$B$5,$B$6)),"")</f>
        <v/>
      </c>
      <c r="E91" t="str">
        <f>IF(ISNUMBER(B92),D91/(1+$B$7)^B91,"")</f>
        <v/>
      </c>
      <c r="F91" t="str">
        <f>IF(ISNUMBER(B92),F90*$B$9*(1+$B$7),"")</f>
        <v/>
      </c>
      <c r="G91" t="str">
        <f t="shared" si="7"/>
        <v/>
      </c>
    </row>
    <row r="92" spans="1:7" ht="14.4" customHeight="1" x14ac:dyDescent="0.3">
      <c r="A92" s="1">
        <v>80</v>
      </c>
      <c r="B92" t="str">
        <f t="shared" si="6"/>
        <v/>
      </c>
      <c r="C92" t="str">
        <f>IF(ISNUMBER(B93),$B$9^B92,"")</f>
        <v/>
      </c>
      <c r="D92" t="str">
        <f>IF(ISNUMBER(B93),(IF(B92&lt;$B$2,$B$5,$B$6)),"")</f>
        <v/>
      </c>
      <c r="E92" t="str">
        <f>IF(ISNUMBER(B93),D92/(1+$B$7)^B92,"")</f>
        <v/>
      </c>
      <c r="F92" t="str">
        <f>IF(ISNUMBER(B93),F91*$B$9*(1+$B$7),"")</f>
        <v/>
      </c>
      <c r="G92" t="str">
        <f t="shared" si="7"/>
        <v/>
      </c>
    </row>
    <row r="93" spans="1:7" ht="14.4" customHeight="1" x14ac:dyDescent="0.3">
      <c r="A93" s="1">
        <v>81</v>
      </c>
      <c r="B93" t="str">
        <f t="shared" si="6"/>
        <v/>
      </c>
      <c r="C93" t="str">
        <f>IF(ISNUMBER(B94),$B$9^B93,"")</f>
        <v/>
      </c>
      <c r="D93" t="str">
        <f>IF(ISNUMBER(B94),(IF(B93&lt;$B$2,$B$5,$B$6)),"")</f>
        <v/>
      </c>
      <c r="E93" t="str">
        <f>IF(ISNUMBER(B94),D93/(1+$B$7)^B93,"")</f>
        <v/>
      </c>
      <c r="F93" t="str">
        <f>IF(ISNUMBER(B94),F92*$B$9*(1+$B$7),"")</f>
        <v/>
      </c>
      <c r="G93" t="str">
        <f t="shared" si="7"/>
        <v/>
      </c>
    </row>
    <row r="94" spans="1:7" ht="14.4" customHeight="1" x14ac:dyDescent="0.3">
      <c r="A94" s="1">
        <v>82</v>
      </c>
      <c r="B94" t="str">
        <f t="shared" si="6"/>
        <v/>
      </c>
      <c r="C94" t="str">
        <f>IF(ISNUMBER(B95),$B$9^B94,"")</f>
        <v/>
      </c>
      <c r="D94" t="str">
        <f>IF(ISNUMBER(B95),(IF(B94&lt;$B$2,$B$5,$B$6)),"")</f>
        <v/>
      </c>
      <c r="E94" t="str">
        <f>IF(ISNUMBER(B95),D94/(1+$B$7)^B94,"")</f>
        <v/>
      </c>
      <c r="F94" t="str">
        <f>IF(ISNUMBER(B95),F93*$B$9*(1+$B$7),"")</f>
        <v/>
      </c>
      <c r="G94" t="str">
        <f t="shared" si="7"/>
        <v/>
      </c>
    </row>
    <row r="95" spans="1:7" ht="14.4" customHeight="1" x14ac:dyDescent="0.3">
      <c r="A95" s="1">
        <v>83</v>
      </c>
      <c r="B95" t="str">
        <f t="shared" si="6"/>
        <v/>
      </c>
      <c r="C95" t="str">
        <f>IF(ISNUMBER(B96),$B$9^B95,"")</f>
        <v/>
      </c>
      <c r="D95" t="str">
        <f>IF(ISNUMBER(B96),(IF(B95&lt;$B$2,$B$5,$B$6)),"")</f>
        <v/>
      </c>
      <c r="E95" t="str">
        <f>IF(ISNUMBER(B96),D95/(1+$B$7)^B95,"")</f>
        <v/>
      </c>
      <c r="F95" t="str">
        <f>IF(ISNUMBER(B96),F94*$B$9*(1+$B$7),"")</f>
        <v/>
      </c>
      <c r="G95" t="str">
        <f t="shared" si="7"/>
        <v/>
      </c>
    </row>
    <row r="96" spans="1:7" ht="14.4" customHeight="1" x14ac:dyDescent="0.3">
      <c r="A96" s="1">
        <v>84</v>
      </c>
      <c r="B96" t="str">
        <f t="shared" si="6"/>
        <v/>
      </c>
      <c r="C96" t="str">
        <f>IF(ISNUMBER(B97),$B$9^B96,"")</f>
        <v/>
      </c>
      <c r="D96" t="str">
        <f>IF(ISNUMBER(B97),(IF(B96&lt;$B$2,$B$5,$B$6)),"")</f>
        <v/>
      </c>
      <c r="E96" t="str">
        <f>IF(ISNUMBER(B97),D96/(1+$B$7)^B96,"")</f>
        <v/>
      </c>
      <c r="F96" t="str">
        <f>IF(ISNUMBER(B97),F95*$B$9*(1+$B$7),"")</f>
        <v/>
      </c>
      <c r="G96" t="str">
        <f t="shared" si="7"/>
        <v/>
      </c>
    </row>
    <row r="97" spans="1:7" ht="14.4" customHeight="1" x14ac:dyDescent="0.3">
      <c r="A97" s="1">
        <v>85</v>
      </c>
      <c r="B97" t="str">
        <f t="shared" si="6"/>
        <v/>
      </c>
      <c r="C97" t="str">
        <f>IF(ISNUMBER(B98),$B$9^B97,"")</f>
        <v/>
      </c>
      <c r="D97" t="str">
        <f>IF(ISNUMBER(B98),(IF(B97&lt;$B$2,$B$5,$B$6)),"")</f>
        <v/>
      </c>
      <c r="E97" t="str">
        <f>IF(ISNUMBER(B98),D97/(1+$B$7)^B97,"")</f>
        <v/>
      </c>
      <c r="F97" t="str">
        <f>IF(ISNUMBER(B98),F96*$B$9*(1+$B$7),"")</f>
        <v/>
      </c>
      <c r="G97" t="str">
        <f t="shared" si="7"/>
        <v/>
      </c>
    </row>
    <row r="98" spans="1:7" ht="14.4" customHeight="1" x14ac:dyDescent="0.3">
      <c r="A98" s="1">
        <v>86</v>
      </c>
      <c r="B98" t="str">
        <f t="shared" si="6"/>
        <v/>
      </c>
      <c r="C98" t="str">
        <f>IF(ISNUMBER(B99),$B$9^B98,"")</f>
        <v/>
      </c>
      <c r="D98" t="str">
        <f>IF(ISNUMBER(B99),(IF(B98&lt;$B$2,$B$5,$B$6)),"")</f>
        <v/>
      </c>
      <c r="E98" t="str">
        <f>IF(ISNUMBER(B99),D98/(1+$B$7)^B98,"")</f>
        <v/>
      </c>
      <c r="F98" t="str">
        <f>IF(ISNUMBER(B99),F97*$B$9*(1+$B$7),"")</f>
        <v/>
      </c>
      <c r="G98" t="str">
        <f t="shared" si="7"/>
        <v/>
      </c>
    </row>
    <row r="99" spans="1:7" ht="14.4" customHeight="1" x14ac:dyDescent="0.3">
      <c r="A99" s="1">
        <v>87</v>
      </c>
      <c r="B99" t="str">
        <f t="shared" si="6"/>
        <v/>
      </c>
      <c r="C99" t="str">
        <f>IF(ISNUMBER(B100),$B$9^B99,"")</f>
        <v/>
      </c>
      <c r="D99" t="str">
        <f>IF(ISNUMBER(B100),(IF(B99&lt;$B$2,$B$5,$B$6)),"")</f>
        <v/>
      </c>
      <c r="E99" t="str">
        <f>IF(ISNUMBER(B100),D99/(1+$B$7)^B99,"")</f>
        <v/>
      </c>
      <c r="F99" t="str">
        <f>IF(ISNUMBER(B100),F98*$B$9*(1+$B$7),"")</f>
        <v/>
      </c>
      <c r="G99" t="str">
        <f t="shared" si="7"/>
        <v/>
      </c>
    </row>
    <row r="100" spans="1:7" ht="14.4" customHeight="1" x14ac:dyDescent="0.3">
      <c r="A100" s="1">
        <v>88</v>
      </c>
      <c r="B100" t="str">
        <f t="shared" si="6"/>
        <v/>
      </c>
      <c r="C100" t="str">
        <f>IF(ISNUMBER(B101),$B$9^B100,"")</f>
        <v/>
      </c>
      <c r="D100" t="str">
        <f>IF(ISNUMBER(B101),(IF(B100&lt;$B$2,$B$5,$B$6)),"")</f>
        <v/>
      </c>
      <c r="E100" t="str">
        <f>IF(ISNUMBER(B101),D100/(1+$B$7)^B100,"")</f>
        <v/>
      </c>
      <c r="F100" t="str">
        <f>IF(ISNUMBER(B101),F99*$B$9*(1+$B$7),"")</f>
        <v/>
      </c>
      <c r="G100" t="str">
        <f t="shared" si="7"/>
        <v/>
      </c>
    </row>
    <row r="101" spans="1:7" ht="14.4" customHeight="1" x14ac:dyDescent="0.3">
      <c r="A101" s="1">
        <v>89</v>
      </c>
      <c r="B101" t="str">
        <f t="shared" si="6"/>
        <v/>
      </c>
      <c r="C101" t="str">
        <f>IF(ISNUMBER(B102),$B$9^B101,"")</f>
        <v/>
      </c>
      <c r="D101" t="str">
        <f>IF(ISNUMBER(B102),(IF(B101&lt;$B$2,$B$5,$B$6)),"")</f>
        <v/>
      </c>
      <c r="E101" t="str">
        <f>IF(ISNUMBER(B102),D101/(1+$B$7)^B101,"")</f>
        <v/>
      </c>
      <c r="F101" t="str">
        <f>IF(ISNUMBER(B102),F100*$B$9*(1+$B$7),"")</f>
        <v/>
      </c>
      <c r="G101" t="str">
        <f t="shared" si="7"/>
        <v/>
      </c>
    </row>
    <row r="102" spans="1:7" ht="14.4" customHeight="1" x14ac:dyDescent="0.3">
      <c r="A102" s="1">
        <v>90</v>
      </c>
      <c r="B102" t="str">
        <f t="shared" si="6"/>
        <v/>
      </c>
      <c r="C102" t="str">
        <f>IF(ISNUMBER(B103),$B$9^B102,"")</f>
        <v/>
      </c>
      <c r="D102" t="str">
        <f>IF(ISNUMBER(B103),(IF(B102&lt;$B$2,$B$5,$B$6)),"")</f>
        <v/>
      </c>
      <c r="E102" t="str">
        <f>IF(ISNUMBER(B103),D102/(1+$B$7)^B102,"")</f>
        <v/>
      </c>
      <c r="F102" t="str">
        <f>IF(ISNUMBER(B103),F101*$B$9*(1+$B$7),"")</f>
        <v/>
      </c>
      <c r="G102" t="str">
        <f t="shared" si="7"/>
        <v/>
      </c>
    </row>
    <row r="103" spans="1:7" ht="14.4" customHeight="1" x14ac:dyDescent="0.3">
      <c r="A103" s="1">
        <v>91</v>
      </c>
      <c r="B103" t="str">
        <f t="shared" si="6"/>
        <v/>
      </c>
      <c r="C103" t="str">
        <f>IF(ISNUMBER(B104),$B$9^B103,"")</f>
        <v/>
      </c>
      <c r="D103" t="str">
        <f>IF(ISNUMBER(B104),(IF(B103&lt;$B$2,$B$5,$B$6)),"")</f>
        <v/>
      </c>
      <c r="E103" t="str">
        <f>IF(ISNUMBER(B104),D103/(1+$B$7)^B103,"")</f>
        <v/>
      </c>
      <c r="F103" t="str">
        <f>IF(ISNUMBER(B104),F102*$B$9*(1+$B$7),"")</f>
        <v/>
      </c>
      <c r="G103" t="str">
        <f t="shared" si="7"/>
        <v/>
      </c>
    </row>
    <row r="104" spans="1:7" ht="14.4" customHeight="1" x14ac:dyDescent="0.3">
      <c r="A104" s="1">
        <v>92</v>
      </c>
      <c r="B104" t="str">
        <f t="shared" si="6"/>
        <v/>
      </c>
      <c r="C104" t="str">
        <f>IF(ISNUMBER(B105),$B$9^B104,"")</f>
        <v/>
      </c>
      <c r="D104" t="str">
        <f>IF(ISNUMBER(B105),(IF(B104&lt;$B$2,$B$5,$B$6)),"")</f>
        <v/>
      </c>
      <c r="E104" t="str">
        <f>IF(ISNUMBER(B105),D104/(1+$B$7)^B104,"")</f>
        <v/>
      </c>
      <c r="F104" t="str">
        <f>IF(ISNUMBER(B105),F103*$B$9*(1+$B$7),"")</f>
        <v/>
      </c>
      <c r="G104" t="str">
        <f t="shared" si="7"/>
        <v/>
      </c>
    </row>
    <row r="105" spans="1:7" ht="14.4" customHeight="1" x14ac:dyDescent="0.3">
      <c r="A105" s="1">
        <v>93</v>
      </c>
      <c r="B105" t="str">
        <f t="shared" si="6"/>
        <v/>
      </c>
      <c r="C105" t="str">
        <f>IF(ISNUMBER(B106),$B$9^B105,"")</f>
        <v/>
      </c>
      <c r="D105" t="str">
        <f>IF(ISNUMBER(B106),(IF(B105&lt;$B$2,$B$5,$B$6)),"")</f>
        <v/>
      </c>
      <c r="E105" t="str">
        <f>IF(ISNUMBER(B106),D105/(1+$B$7)^B105,"")</f>
        <v/>
      </c>
      <c r="F105" t="str">
        <f>IF(ISNUMBER(B106),F104*$B$9*(1+$B$7),"")</f>
        <v/>
      </c>
      <c r="G105" t="str">
        <f t="shared" si="7"/>
        <v/>
      </c>
    </row>
    <row r="106" spans="1:7" ht="14.4" customHeight="1" x14ac:dyDescent="0.3">
      <c r="A106" s="1">
        <v>94</v>
      </c>
      <c r="B106" t="str">
        <f t="shared" si="6"/>
        <v/>
      </c>
      <c r="C106" t="str">
        <f>IF(ISNUMBER(B107),$B$9^B106,"")</f>
        <v/>
      </c>
      <c r="D106" t="str">
        <f>IF(ISNUMBER(B107),(IF(B106&lt;$B$2,$B$5,$B$6)),"")</f>
        <v/>
      </c>
      <c r="E106" t="str">
        <f>IF(ISNUMBER(B107),D106/(1+$B$7)^B106,"")</f>
        <v/>
      </c>
      <c r="F106" t="str">
        <f>IF(ISNUMBER(B107),F105*$B$9*(1+$B$7),"")</f>
        <v/>
      </c>
      <c r="G106" t="str">
        <f t="shared" si="7"/>
        <v/>
      </c>
    </row>
    <row r="107" spans="1:7" ht="14.4" customHeight="1" x14ac:dyDescent="0.3">
      <c r="A107" s="1">
        <v>95</v>
      </c>
      <c r="B107" t="str">
        <f t="shared" si="6"/>
        <v/>
      </c>
      <c r="C107" t="str">
        <f>IF(ISNUMBER(B108),$B$9^B107,"")</f>
        <v/>
      </c>
      <c r="D107" t="str">
        <f>IF(ISNUMBER(B108),(IF(B107&lt;$B$2,$B$5,$B$6)),"")</f>
        <v/>
      </c>
      <c r="E107" t="str">
        <f>IF(ISNUMBER(B108),D107/(1+$B$7)^B107,"")</f>
        <v/>
      </c>
      <c r="F107" t="str">
        <f>IF(ISNUMBER(B108),F106*$B$9*(1+$B$7),"")</f>
        <v/>
      </c>
      <c r="G107" t="str">
        <f t="shared" si="7"/>
        <v/>
      </c>
    </row>
    <row r="108" spans="1:7" ht="14.4" customHeight="1" x14ac:dyDescent="0.3">
      <c r="A108" s="1">
        <v>96</v>
      </c>
      <c r="B108" t="str">
        <f t="shared" si="6"/>
        <v/>
      </c>
      <c r="C108" t="str">
        <f>IF(ISNUMBER(B109),$B$9^B108,"")</f>
        <v/>
      </c>
      <c r="D108" t="str">
        <f>IF(ISNUMBER(B109),(IF(B108&lt;$B$2,$B$5,$B$6)),"")</f>
        <v/>
      </c>
      <c r="E108" t="str">
        <f>IF(ISNUMBER(B109),D108/(1+$B$7)^B108,"")</f>
        <v/>
      </c>
      <c r="F108" t="str">
        <f>IF(ISNUMBER(B109),F107*$B$9*(1+$B$7),"")</f>
        <v/>
      </c>
      <c r="G108" t="str">
        <f t="shared" si="7"/>
        <v/>
      </c>
    </row>
    <row r="109" spans="1:7" ht="14.4" customHeight="1" x14ac:dyDescent="0.3">
      <c r="A109" s="1">
        <v>97</v>
      </c>
      <c r="B109" t="str">
        <f t="shared" si="6"/>
        <v/>
      </c>
      <c r="C109" t="str">
        <f>IF(ISNUMBER(B110),$B$9^B109,"")</f>
        <v/>
      </c>
      <c r="D109" t="str">
        <f>IF(ISNUMBER(B110),(IF(B109&lt;$B$2,$B$5,$B$6)),"")</f>
        <v/>
      </c>
      <c r="E109" t="str">
        <f>IF(ISNUMBER(B110),D109/(1+$B$7)^B109,"")</f>
        <v/>
      </c>
      <c r="F109" t="str">
        <f>IF(ISNUMBER(B110),F108*$B$9*(1+$B$7),"")</f>
        <v/>
      </c>
      <c r="G109" t="str">
        <f t="shared" si="7"/>
        <v/>
      </c>
    </row>
    <row r="110" spans="1:7" ht="14.4" customHeight="1" x14ac:dyDescent="0.3">
      <c r="A110" s="1">
        <v>98</v>
      </c>
      <c r="B110" t="str">
        <f t="shared" si="6"/>
        <v/>
      </c>
      <c r="C110" t="str">
        <f>IF(ISNUMBER(B111),$B$9^B110,"")</f>
        <v/>
      </c>
      <c r="D110" t="str">
        <f>IF(ISNUMBER(B111),(IF(B110&lt;$B$2,$B$5,$B$6)),"")</f>
        <v/>
      </c>
      <c r="E110" t="str">
        <f>IF(ISNUMBER(B111),D110/(1+$B$7)^B110,"")</f>
        <v/>
      </c>
      <c r="F110" t="str">
        <f>IF(ISNUMBER(B111),F109*$B$9*(1+$B$7),"")</f>
        <v/>
      </c>
      <c r="G110" t="str">
        <f t="shared" si="7"/>
        <v/>
      </c>
    </row>
    <row r="111" spans="1:7" ht="14.4" customHeight="1" x14ac:dyDescent="0.3">
      <c r="A111" s="1">
        <v>99</v>
      </c>
      <c r="B111" t="str">
        <f t="shared" si="6"/>
        <v/>
      </c>
      <c r="C111" t="str">
        <f>IF(ISNUMBER(B112),$B$9^B111,"")</f>
        <v/>
      </c>
      <c r="D111" t="str">
        <f>IF(ISNUMBER(B112),(IF(B111&lt;$B$2,$B$5,$B$6)),"")</f>
        <v/>
      </c>
      <c r="E111" t="str">
        <f>IF(ISNUMBER(B112),D111/(1+$B$7)^B111,"")</f>
        <v/>
      </c>
      <c r="F111" t="str">
        <f>IF(ISNUMBER(B112),F110*$B$9*(1+$B$7),"")</f>
        <v/>
      </c>
      <c r="G111" t="str">
        <f t="shared" si="7"/>
        <v/>
      </c>
    </row>
    <row r="112" spans="1:7" ht="14.4" customHeight="1" x14ac:dyDescent="0.3">
      <c r="A112" s="1">
        <v>100</v>
      </c>
      <c r="B112" t="str">
        <f t="shared" si="6"/>
        <v/>
      </c>
      <c r="C112" t="str">
        <f>IF(ISNUMBER(B113),$B$9^B112,"")</f>
        <v/>
      </c>
      <c r="D112" t="str">
        <f>IF(ISNUMBER(B113),(IF(B112&lt;$B$2,$B$5,$B$6)),"")</f>
        <v/>
      </c>
      <c r="E112" t="str">
        <f>IF(ISNUMBER(B113),D112/(1+$B$7)^B112,"")</f>
        <v/>
      </c>
      <c r="F112" t="str">
        <f>IF(ISNUMBER(B113),F111*$B$9*(1+$B$7),"")</f>
        <v/>
      </c>
      <c r="G112" t="str">
        <f t="shared" si="7"/>
        <v/>
      </c>
    </row>
    <row r="113" spans="2:7" ht="14.4" customHeight="1" x14ac:dyDescent="0.25">
      <c r="B113" t="str">
        <f t="shared" si="6"/>
        <v/>
      </c>
      <c r="C113" t="str">
        <f>IF(ISNUMBER(#REF!),$B$9^B113,"")</f>
        <v/>
      </c>
      <c r="D113" t="str">
        <f>IF(ISNUMBER(#REF!),(IF(B113&lt;$B$2,$B$5,$B$6)),"")</f>
        <v/>
      </c>
      <c r="E113" t="str">
        <f>IF(ISNUMBER(#REF!),D113/(1+$B$7)^B113,"")</f>
        <v/>
      </c>
      <c r="F113" t="str">
        <f>IF(ISNUMBER(#REF!),F112*$B$9*(1+$B$7),"")</f>
        <v/>
      </c>
      <c r="G113" t="str">
        <f t="shared" si="7"/>
        <v/>
      </c>
    </row>
    <row r="114" spans="2:7" ht="14.4" customHeight="1" x14ac:dyDescent="0.25"/>
    <row r="115" spans="2:7" ht="14.4" customHeight="1" x14ac:dyDescent="0.25"/>
    <row r="116" spans="2:7" ht="14.4" customHeight="1" x14ac:dyDescent="0.3"/>
    <row r="117" spans="2:7" ht="14.4" customHeight="1" x14ac:dyDescent="0.3"/>
    <row r="118" spans="2:7" ht="14.4" customHeight="1" x14ac:dyDescent="0.3"/>
    <row r="119" spans="2:7" ht="14.4" customHeight="1" x14ac:dyDescent="0.3"/>
    <row r="120" spans="2:7" ht="14.4" customHeight="1" x14ac:dyDescent="0.3"/>
    <row r="121" spans="2:7" ht="14.4" customHeight="1" x14ac:dyDescent="0.3"/>
    <row r="122" spans="2:7" ht="14.4" customHeight="1" x14ac:dyDescent="0.3"/>
    <row r="123" spans="2:7" ht="14.4" customHeight="1" x14ac:dyDescent="0.3"/>
    <row r="124" spans="2:7" ht="14.4" customHeight="1" x14ac:dyDescent="0.3"/>
    <row r="125" spans="2:7" ht="14.4" customHeight="1" x14ac:dyDescent="0.3"/>
    <row r="126" spans="2:7" ht="14.4" customHeight="1" x14ac:dyDescent="0.3"/>
    <row r="127" spans="2:7" ht="14.4" customHeight="1" x14ac:dyDescent="0.3"/>
    <row r="128" spans="2:7" ht="14.4" customHeight="1" x14ac:dyDescent="0.3"/>
    <row r="129" ht="14.4" customHeight="1" x14ac:dyDescent="0.3"/>
    <row r="130" ht="14.4" customHeight="1" x14ac:dyDescent="0.3"/>
    <row r="131" ht="14.4" customHeight="1" x14ac:dyDescent="0.3"/>
    <row r="132" ht="14.4" customHeight="1" x14ac:dyDescent="0.3"/>
    <row r="133" ht="14.4" customHeight="1" x14ac:dyDescent="0.3"/>
    <row r="134" ht="14.4" customHeight="1" x14ac:dyDescent="0.3"/>
    <row r="135" ht="14.4" customHeight="1" x14ac:dyDescent="0.3"/>
    <row r="136" ht="14.4" customHeight="1" x14ac:dyDescent="0.3"/>
    <row r="137" ht="14.4" customHeight="1" x14ac:dyDescent="0.3"/>
    <row r="138" ht="14.4" customHeight="1" x14ac:dyDescent="0.3"/>
    <row r="139" ht="14.4" customHeight="1" x14ac:dyDescent="0.3"/>
    <row r="140" ht="14.4" customHeight="1" x14ac:dyDescent="0.3"/>
    <row r="141" ht="14.4" customHeight="1" x14ac:dyDescent="0.3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0"/>
  <sheetViews>
    <sheetView workbookViewId="0">
      <selection activeCell="B6" sqref="B6"/>
    </sheetView>
  </sheetViews>
  <sheetFormatPr defaultRowHeight="14.4" x14ac:dyDescent="0.3"/>
  <cols>
    <col min="1" max="1" width="28.109375" bestFit="1" customWidth="1"/>
    <col min="2" max="2" width="13.109375" bestFit="1" customWidth="1"/>
    <col min="3" max="3" width="18.5546875" bestFit="1" customWidth="1"/>
    <col min="4" max="5" width="12.33203125" bestFit="1" customWidth="1"/>
    <col min="6" max="6" width="11.109375" bestFit="1" customWidth="1"/>
  </cols>
  <sheetData>
    <row r="1" spans="1:7" ht="14.4" customHeight="1" x14ac:dyDescent="0.25">
      <c r="A1" t="s">
        <v>0</v>
      </c>
      <c r="B1">
        <v>65</v>
      </c>
    </row>
    <row r="2" spans="1:7" ht="14.4" customHeight="1" x14ac:dyDescent="0.25">
      <c r="A2" t="s">
        <v>1</v>
      </c>
      <c r="B2">
        <v>45</v>
      </c>
    </row>
    <row r="3" spans="1:7" ht="14.4" customHeight="1" x14ac:dyDescent="0.25">
      <c r="A3" t="s">
        <v>2</v>
      </c>
      <c r="B3">
        <f>B1-B2</f>
        <v>20</v>
      </c>
      <c r="G3" t="s">
        <v>13</v>
      </c>
    </row>
    <row r="4" spans="1:7" ht="14.4" customHeight="1" x14ac:dyDescent="0.25">
      <c r="A4" t="s">
        <v>3</v>
      </c>
      <c r="B4">
        <v>0</v>
      </c>
      <c r="G4">
        <f>VLOOKUP(B2,B13:G113,6,FALSE)</f>
        <v>1103.8732456373139</v>
      </c>
    </row>
    <row r="5" spans="1:7" ht="14.4" customHeight="1" x14ac:dyDescent="0.25">
      <c r="A5" t="s">
        <v>14</v>
      </c>
      <c r="B5">
        <v>100</v>
      </c>
    </row>
    <row r="6" spans="1:7" ht="14.4" customHeight="1" x14ac:dyDescent="0.25">
      <c r="A6" t="s">
        <v>15</v>
      </c>
      <c r="B6">
        <v>0</v>
      </c>
    </row>
    <row r="7" spans="1:7" ht="14.4" customHeight="1" x14ac:dyDescent="0.25">
      <c r="A7" t="s">
        <v>5</v>
      </c>
      <c r="B7">
        <v>0.03</v>
      </c>
    </row>
    <row r="8" spans="1:7" ht="14.4" customHeight="1" x14ac:dyDescent="0.25">
      <c r="A8" t="s">
        <v>4</v>
      </c>
      <c r="B8">
        <v>0.02</v>
      </c>
    </row>
    <row r="9" spans="1:7" ht="14.4" customHeight="1" x14ac:dyDescent="0.25">
      <c r="A9" t="s">
        <v>6</v>
      </c>
      <c r="B9">
        <f>1/(1+B8)</f>
        <v>0.98039215686274506</v>
      </c>
    </row>
    <row r="10" spans="1:7" ht="14.4" customHeight="1" x14ac:dyDescent="0.25">
      <c r="A10" t="s">
        <v>16</v>
      </c>
      <c r="B10">
        <v>0.7880111704681183</v>
      </c>
    </row>
    <row r="11" spans="1:7" ht="14.4" customHeight="1" x14ac:dyDescent="0.25"/>
    <row r="12" spans="1:7" ht="14.4" customHeight="1" x14ac:dyDescent="0.25">
      <c r="B12" t="s">
        <v>7</v>
      </c>
      <c r="C12" t="s">
        <v>8</v>
      </c>
      <c r="D12" t="s">
        <v>9</v>
      </c>
      <c r="E12" t="s">
        <v>10</v>
      </c>
      <c r="F12" t="s">
        <v>11</v>
      </c>
      <c r="G12" t="s">
        <v>12</v>
      </c>
    </row>
    <row r="13" spans="1:7" ht="14.4" customHeight="1" x14ac:dyDescent="0.3">
      <c r="A13" s="1">
        <v>0</v>
      </c>
      <c r="B13">
        <v>0</v>
      </c>
      <c r="C13">
        <f>IF(ISNUMBER(B14),$B$9^B13,"")</f>
        <v>1</v>
      </c>
      <c r="D13">
        <f>IF(ISNUMBER(B14),(IF(B13&lt;$B$2,$B$5,$B$6)),"")</f>
        <v>100</v>
      </c>
      <c r="E13">
        <f>IF(ISNUMBER(B14),D13/(1+$B$7)^B13,"")</f>
        <v>100</v>
      </c>
      <c r="F13">
        <f>1/(1+$B$10*(SUM(C13:$C$77)/$B$9^B13-1))*((1+$B$7)*G13+SUM(E13:$E$77)*(1+$B$7)^B13)</f>
        <v>86.173014360781153</v>
      </c>
      <c r="G13">
        <f>B4</f>
        <v>0</v>
      </c>
    </row>
    <row r="14" spans="1:7" ht="14.4" customHeight="1" x14ac:dyDescent="0.3">
      <c r="A14" s="1">
        <v>1</v>
      </c>
      <c r="B14">
        <f>IF(B13&lt;$B$1,B13+1,"")</f>
        <v>1</v>
      </c>
      <c r="C14">
        <f t="shared" ref="C14:C77" si="0">IF(ISNUMBER(B15),$B$9^B14,"")</f>
        <v>0.98039215686274506</v>
      </c>
      <c r="D14">
        <f t="shared" ref="D14:D77" si="1">IF(ISNUMBER(B15),(IF(B14&lt;$B$2,$B$5,$B$6)),"")</f>
        <v>100</v>
      </c>
      <c r="E14">
        <f t="shared" ref="E14:E77" si="2">IF(ISNUMBER(B15),D14/(1+$B$7)^B14,"")</f>
        <v>97.087378640776691</v>
      </c>
      <c r="F14">
        <f>1/(1+$B$10*(SUM(C14:$C$77)/$B$9^B14-1))*((1+$B$7)*G14+SUM(E14:$E$77)*(1+$B$7)^B14)</f>
        <v>86.383601010620893</v>
      </c>
      <c r="G14">
        <f>IF(ISNUMBER(B14),(1+$B$7)*G13+D13-F13,"")</f>
        <v>13.826985639218847</v>
      </c>
    </row>
    <row r="15" spans="1:7" ht="14.4" customHeight="1" x14ac:dyDescent="0.3">
      <c r="A15" s="1">
        <v>2</v>
      </c>
      <c r="B15">
        <f t="shared" ref="B15:B78" si="3">IF(B14&lt;$B$1,B14+1,"")</f>
        <v>2</v>
      </c>
      <c r="C15">
        <f t="shared" si="0"/>
        <v>0.96116878123798533</v>
      </c>
      <c r="D15">
        <f t="shared" si="1"/>
        <v>100</v>
      </c>
      <c r="E15">
        <f t="shared" si="2"/>
        <v>94.259590913375433</v>
      </c>
      <c r="F15">
        <f>1/(1+$B$10*(SUM(C15:$C$77)/$B$9^B15-1))*((1+$B$7)*G15+SUM(E15:$E$77)*(1+$B$7)^B15)</f>
        <v>86.589716087081754</v>
      </c>
      <c r="G15">
        <f t="shared" ref="G15:G78" si="4">IF(ISNUMBER(B15),(1+$B$7)*G14+D14-F14,"")</f>
        <v>27.858194197774523</v>
      </c>
    </row>
    <row r="16" spans="1:7" ht="14.4" customHeight="1" x14ac:dyDescent="0.3">
      <c r="A16" s="1">
        <v>3</v>
      </c>
      <c r="B16">
        <f t="shared" si="3"/>
        <v>3</v>
      </c>
      <c r="C16">
        <f t="shared" si="0"/>
        <v>0.94232233454704439</v>
      </c>
      <c r="D16">
        <f t="shared" si="1"/>
        <v>100</v>
      </c>
      <c r="E16">
        <f t="shared" si="2"/>
        <v>91.514165935315958</v>
      </c>
      <c r="F16">
        <f>1/(1+$B$10*(SUM(C16:$C$77)/$B$9^B16-1))*((1+$B$7)*G16+SUM(E16:$E$77)*(1+$B$7)^B16)</f>
        <v>86.79114349292972</v>
      </c>
      <c r="G16">
        <f t="shared" si="4"/>
        <v>42.104223936626013</v>
      </c>
    </row>
    <row r="17" spans="1:7" ht="14.4" customHeight="1" x14ac:dyDescent="0.3">
      <c r="A17" s="1">
        <v>4</v>
      </c>
      <c r="B17">
        <f t="shared" si="3"/>
        <v>4</v>
      </c>
      <c r="C17">
        <f t="shared" si="0"/>
        <v>0.92384542602651409</v>
      </c>
      <c r="D17">
        <f t="shared" si="1"/>
        <v>100</v>
      </c>
      <c r="E17">
        <f t="shared" si="2"/>
        <v>88.848704791568892</v>
      </c>
      <c r="F17">
        <f>1/(1+$B$10*(SUM(C17:$C$77)/$B$9^B17-1))*((1+$B$7)*G17+SUM(E17:$E$77)*(1+$B$7)^B17)</f>
        <v>86.987657144991459</v>
      </c>
      <c r="G17">
        <f t="shared" si="4"/>
        <v>56.576207161795068</v>
      </c>
    </row>
    <row r="18" spans="1:7" ht="14.4" customHeight="1" x14ac:dyDescent="0.3">
      <c r="A18" s="1">
        <v>5</v>
      </c>
      <c r="B18">
        <f t="shared" si="3"/>
        <v>5</v>
      </c>
      <c r="C18">
        <f t="shared" si="0"/>
        <v>0.90573080982991572</v>
      </c>
      <c r="D18">
        <f t="shared" si="1"/>
        <v>100</v>
      </c>
      <c r="E18">
        <f t="shared" si="2"/>
        <v>86.260878438416412</v>
      </c>
      <c r="F18">
        <f>1/(1+$B$10*(SUM(C18:$C$77)/$B$9^B18-1))*((1+$B$7)*G18+SUM(E18:$E$77)*(1+$B$7)^B18)</f>
        <v>87.179020384273429</v>
      </c>
      <c r="G18">
        <f t="shared" si="4"/>
        <v>71.28583623165747</v>
      </c>
    </row>
    <row r="19" spans="1:7" ht="14.4" customHeight="1" x14ac:dyDescent="0.3">
      <c r="A19" s="1">
        <v>6</v>
      </c>
      <c r="B19">
        <f t="shared" si="3"/>
        <v>6</v>
      </c>
      <c r="C19">
        <f t="shared" si="0"/>
        <v>0.88797138218619187</v>
      </c>
      <c r="D19">
        <f t="shared" si="1"/>
        <v>100</v>
      </c>
      <c r="E19">
        <f t="shared" si="2"/>
        <v>83.748425668365442</v>
      </c>
      <c r="F19">
        <f>1/(1+$B$10*(SUM(C19:$C$77)/$B$9^B19-1))*((1+$B$7)*G19+SUM(E19:$E$77)*(1+$B$7)^B19)</f>
        <v>87.364985340886875</v>
      </c>
      <c r="G19">
        <f t="shared" si="4"/>
        <v>86.245390934333784</v>
      </c>
    </row>
    <row r="20" spans="1:7" ht="14.4" customHeight="1" x14ac:dyDescent="0.3">
      <c r="A20" s="1">
        <v>7</v>
      </c>
      <c r="B20">
        <f t="shared" si="3"/>
        <v>7</v>
      </c>
      <c r="C20">
        <f t="shared" si="0"/>
        <v>0.87056017861391355</v>
      </c>
      <c r="D20">
        <f t="shared" si="1"/>
        <v>100</v>
      </c>
      <c r="E20">
        <f t="shared" si="2"/>
        <v>81.30915113433538</v>
      </c>
      <c r="F20">
        <f>1/(1+$B$10*(SUM(C20:$C$77)/$B$9^B20-1))*((1+$B$7)*G20+SUM(E20:$E$77)*(1+$B$7)^B20)</f>
        <v>87.545292249452316</v>
      </c>
      <c r="G20">
        <f t="shared" si="4"/>
        <v>101.46776732147694</v>
      </c>
    </row>
    <row r="21" spans="1:7" ht="14.4" customHeight="1" x14ac:dyDescent="0.3">
      <c r="A21" s="1">
        <v>8</v>
      </c>
      <c r="B21">
        <f t="shared" si="3"/>
        <v>8</v>
      </c>
      <c r="C21">
        <f t="shared" si="0"/>
        <v>0.85349037119011129</v>
      </c>
      <c r="D21">
        <f t="shared" si="1"/>
        <v>100</v>
      </c>
      <c r="E21">
        <f t="shared" si="2"/>
        <v>78.940923431393571</v>
      </c>
      <c r="F21">
        <f>1/(1+$B$10*(SUM(C21:$C$77)/$B$9^B21-1))*((1+$B$7)*G21+SUM(E21:$E$77)*(1+$B$7)^B21)</f>
        <v>87.719668710153286</v>
      </c>
      <c r="G21">
        <f t="shared" si="4"/>
        <v>116.96650809166896</v>
      </c>
    </row>
    <row r="22" spans="1:7" ht="14.4" customHeight="1" x14ac:dyDescent="0.3">
      <c r="A22" s="1">
        <v>9</v>
      </c>
      <c r="B22">
        <f t="shared" si="3"/>
        <v>9</v>
      </c>
      <c r="C22">
        <f t="shared" si="0"/>
        <v>0.83675526587265814</v>
      </c>
      <c r="D22">
        <f t="shared" si="1"/>
        <v>100</v>
      </c>
      <c r="E22">
        <f t="shared" si="2"/>
        <v>76.641673234362699</v>
      </c>
      <c r="F22">
        <f>1/(1+$B$10*(SUM(C22:$C$77)/$B$9^B22-1))*((1+$B$7)*G22+SUM(E22:$E$77)*(1+$B$7)^B22)</f>
        <v>87.887828890044077</v>
      </c>
      <c r="G22">
        <f t="shared" si="4"/>
        <v>132.75583462426576</v>
      </c>
    </row>
    <row r="23" spans="1:7" ht="14.4" customHeight="1" x14ac:dyDescent="0.3">
      <c r="A23" s="1">
        <v>10</v>
      </c>
      <c r="B23">
        <f t="shared" si="3"/>
        <v>10</v>
      </c>
      <c r="C23">
        <f t="shared" si="0"/>
        <v>0.82034829987515501</v>
      </c>
      <c r="D23">
        <f t="shared" si="1"/>
        <v>100</v>
      </c>
      <c r="E23">
        <f t="shared" si="2"/>
        <v>74.409391489672515</v>
      </c>
      <c r="F23">
        <f>1/(1+$B$10*(SUM(C23:$C$77)/$B$9^B23-1))*((1+$B$7)*G23+SUM(E23:$E$77)*(1+$B$7)^B23)</f>
        <v>88.049472658568817</v>
      </c>
      <c r="G23">
        <f t="shared" si="4"/>
        <v>148.85068077294966</v>
      </c>
    </row>
    <row r="24" spans="1:7" ht="14.4" customHeight="1" x14ac:dyDescent="0.3">
      <c r="A24" s="1">
        <v>11</v>
      </c>
      <c r="B24">
        <f t="shared" si="3"/>
        <v>11</v>
      </c>
      <c r="C24">
        <f t="shared" si="0"/>
        <v>0.80426303909328911</v>
      </c>
      <c r="D24">
        <f t="shared" si="1"/>
        <v>100</v>
      </c>
      <c r="E24">
        <f t="shared" si="2"/>
        <v>72.242127659876232</v>
      </c>
      <c r="F24">
        <f>1/(1+$B$10*(SUM(C24:$C$77)/$B$9^B24-1))*((1+$B$7)*G24+SUM(E24:$E$77)*(1+$B$7)^B24)</f>
        <v>88.204284650511539</v>
      </c>
      <c r="G24">
        <f t="shared" si="4"/>
        <v>165.26672853756932</v>
      </c>
    </row>
    <row r="25" spans="1:7" ht="14.4" customHeight="1" x14ac:dyDescent="0.3">
      <c r="A25" s="1">
        <v>12</v>
      </c>
      <c r="B25">
        <f t="shared" si="3"/>
        <v>12</v>
      </c>
      <c r="C25">
        <f t="shared" si="0"/>
        <v>0.78849317558165599</v>
      </c>
      <c r="D25">
        <f t="shared" si="1"/>
        <v>100</v>
      </c>
      <c r="E25">
        <f t="shared" si="2"/>
        <v>70.137988019297325</v>
      </c>
      <c r="F25">
        <f>1/(1+$B$10*(SUM(C25:$C$77)/$B$9^B25-1))*((1+$B$7)*G25+SUM(E25:$E$77)*(1+$B$7)^B25)</f>
        <v>88.351933248755287</v>
      </c>
      <c r="G25">
        <f t="shared" si="4"/>
        <v>182.02044574318487</v>
      </c>
    </row>
    <row r="26" spans="1:7" ht="14.4" customHeight="1" x14ac:dyDescent="0.3">
      <c r="A26" s="1">
        <v>13</v>
      </c>
      <c r="B26">
        <f t="shared" si="3"/>
        <v>13</v>
      </c>
      <c r="C26">
        <f t="shared" si="0"/>
        <v>0.77303252508005482</v>
      </c>
      <c r="D26">
        <f t="shared" si="1"/>
        <v>100</v>
      </c>
      <c r="E26">
        <f t="shared" si="2"/>
        <v>68.095133999317795</v>
      </c>
      <c r="F26">
        <f>1/(1+$B$10*(SUM(C26:$C$77)/$B$9^B26-1))*((1+$B$7)*G26+SUM(E26:$E$77)*(1+$B$7)^B26)</f>
        <v>88.49206947825985</v>
      </c>
      <c r="G26">
        <f t="shared" si="4"/>
        <v>199.12912586672513</v>
      </c>
    </row>
    <row r="27" spans="1:7" ht="14.4" customHeight="1" x14ac:dyDescent="0.3">
      <c r="A27" s="1">
        <v>14</v>
      </c>
      <c r="B27">
        <f t="shared" si="3"/>
        <v>14</v>
      </c>
      <c r="C27">
        <f t="shared" si="0"/>
        <v>0.75787502458828904</v>
      </c>
      <c r="D27">
        <f t="shared" si="1"/>
        <v>100</v>
      </c>
      <c r="E27">
        <f t="shared" si="2"/>
        <v>66.111780581861922</v>
      </c>
      <c r="F27">
        <f>1/(1+$B$10*(SUM(C27:$C$77)/$B$9^B27-1))*((1+$B$7)*G27+SUM(E27:$E$77)*(1+$B$7)^B27)</f>
        <v>88.62432580155965</v>
      </c>
      <c r="G27">
        <f t="shared" si="4"/>
        <v>216.61093016446705</v>
      </c>
    </row>
    <row r="28" spans="1:7" ht="14.4" customHeight="1" x14ac:dyDescent="0.3">
      <c r="A28" s="1">
        <v>15</v>
      </c>
      <c r="B28">
        <f t="shared" si="3"/>
        <v>15</v>
      </c>
      <c r="C28">
        <f t="shared" si="0"/>
        <v>0.7430147299885187</v>
      </c>
      <c r="D28">
        <f t="shared" si="1"/>
        <v>100</v>
      </c>
      <c r="E28">
        <f t="shared" si="2"/>
        <v>64.186194739671762</v>
      </c>
      <c r="F28">
        <f>1/(1+$B$10*(SUM(C28:$C$77)/$B$9^B28-1))*((1+$B$7)*G28+SUM(E28:$E$77)*(1+$B$7)^B28)</f>
        <v>88.748314804801765</v>
      </c>
      <c r="G28">
        <f t="shared" si="4"/>
        <v>234.48493226784146</v>
      </c>
    </row>
    <row r="29" spans="1:7" ht="14.4" customHeight="1" x14ac:dyDescent="0.3">
      <c r="A29" s="1">
        <v>16</v>
      </c>
      <c r="B29">
        <f t="shared" si="3"/>
        <v>16</v>
      </c>
      <c r="C29">
        <f t="shared" si="0"/>
        <v>0.72844581371423389</v>
      </c>
      <c r="D29">
        <f t="shared" si="1"/>
        <v>100</v>
      </c>
      <c r="E29">
        <f t="shared" si="2"/>
        <v>62.316693922011439</v>
      </c>
      <c r="F29">
        <f>1/(1+$B$10*(SUM(C29:$C$77)/$B$9^B29-1))*((1+$B$7)*G29+SUM(E29:$E$77)*(1+$B$7)^B29)</f>
        <v>88.863627761867804</v>
      </c>
      <c r="G29">
        <f t="shared" si="4"/>
        <v>252.77116543107493</v>
      </c>
    </row>
    <row r="30" spans="1:7" ht="14.4" customHeight="1" x14ac:dyDescent="0.3">
      <c r="A30" s="1">
        <v>17</v>
      </c>
      <c r="B30">
        <f t="shared" si="3"/>
        <v>17</v>
      </c>
      <c r="C30">
        <f t="shared" si="0"/>
        <v>0.71416256246493515</v>
      </c>
      <c r="D30">
        <f t="shared" si="1"/>
        <v>100</v>
      </c>
      <c r="E30">
        <f t="shared" si="2"/>
        <v>60.50164458447712</v>
      </c>
      <c r="F30">
        <f>1/(1+$B$10*(SUM(C30:$C$77)/$B$9^B30-1))*((1+$B$7)*G30+SUM(E30:$E$77)*(1+$B$7)^B30)</f>
        <v>88.969833062409961</v>
      </c>
      <c r="G30">
        <f t="shared" si="4"/>
        <v>271.49067263213936</v>
      </c>
    </row>
    <row r="31" spans="1:7" ht="14.4" customHeight="1" x14ac:dyDescent="0.3">
      <c r="A31" s="1">
        <v>18</v>
      </c>
      <c r="B31">
        <f t="shared" si="3"/>
        <v>18</v>
      </c>
      <c r="C31">
        <f t="shared" si="0"/>
        <v>0.70015937496562264</v>
      </c>
      <c r="D31">
        <f t="shared" si="1"/>
        <v>100</v>
      </c>
      <c r="E31">
        <f t="shared" si="2"/>
        <v>58.739460761628273</v>
      </c>
      <c r="F31">
        <f>1/(1+$B$10*(SUM(C31:$C$77)/$B$9^B31-1))*((1+$B$7)*G31+SUM(E31:$E$77)*(1+$B$7)^B31)</f>
        <v>89.066474487642068</v>
      </c>
      <c r="G31">
        <f t="shared" si="4"/>
        <v>290.66555974869357</v>
      </c>
    </row>
    <row r="32" spans="1:7" ht="14.4" customHeight="1" x14ac:dyDescent="0.3">
      <c r="A32" s="1">
        <v>19</v>
      </c>
      <c r="B32">
        <f t="shared" si="3"/>
        <v>19</v>
      </c>
      <c r="C32">
        <f t="shared" si="0"/>
        <v>0.68643075977021828</v>
      </c>
      <c r="D32">
        <f t="shared" si="1"/>
        <v>100</v>
      </c>
      <c r="E32">
        <f t="shared" si="2"/>
        <v>57.028602681192503</v>
      </c>
      <c r="F32">
        <f>1/(1+$B$10*(SUM(C32:$C$77)/$B$9^B32-1))*((1+$B$7)*G32+SUM(E32:$E$77)*(1+$B$7)^B32)</f>
        <v>89.153069315409255</v>
      </c>
      <c r="G32">
        <f t="shared" si="4"/>
        <v>310.31905205351234</v>
      </c>
    </row>
    <row r="33" spans="1:7" ht="14.4" customHeight="1" x14ac:dyDescent="0.3">
      <c r="A33" s="1">
        <v>20</v>
      </c>
      <c r="B33">
        <f t="shared" si="3"/>
        <v>20</v>
      </c>
      <c r="C33">
        <f t="shared" si="0"/>
        <v>0.67297133310805712</v>
      </c>
      <c r="D33">
        <f t="shared" si="1"/>
        <v>100</v>
      </c>
      <c r="E33">
        <f t="shared" si="2"/>
        <v>55.3675754186335</v>
      </c>
      <c r="F33">
        <f>1/(1+$B$10*(SUM(C33:$C$77)/$B$9^B33-1))*((1+$B$7)*G33+SUM(E33:$E$77)*(1+$B$7)^B33)</f>
        <v>89.229106233346982</v>
      </c>
      <c r="G33">
        <f t="shared" si="4"/>
        <v>330.47555429970845</v>
      </c>
    </row>
    <row r="34" spans="1:7" ht="14.4" customHeight="1" x14ac:dyDescent="0.3">
      <c r="A34" s="1">
        <v>21</v>
      </c>
      <c r="B34">
        <f t="shared" si="3"/>
        <v>21</v>
      </c>
      <c r="C34">
        <f t="shared" si="0"/>
        <v>0.65977581677260499</v>
      </c>
      <c r="D34">
        <f t="shared" si="1"/>
        <v>100</v>
      </c>
      <c r="E34">
        <f t="shared" si="2"/>
        <v>53.754927590906313</v>
      </c>
      <c r="F34">
        <f>1/(1+$B$10*(SUM(C34:$C$77)/$B$9^B34-1))*((1+$B$7)*G34+SUM(E34:$E$77)*(1+$B$7)^B34)</f>
        <v>89.294043035762243</v>
      </c>
      <c r="G34">
        <f t="shared" si="4"/>
        <v>351.16071469535268</v>
      </c>
    </row>
    <row r="35" spans="1:7" ht="14.4" customHeight="1" x14ac:dyDescent="0.3">
      <c r="A35" s="1">
        <v>22</v>
      </c>
      <c r="B35">
        <f t="shared" si="3"/>
        <v>22</v>
      </c>
      <c r="C35">
        <f t="shared" si="0"/>
        <v>0.64683903605157356</v>
      </c>
      <c r="D35">
        <f t="shared" si="1"/>
        <v>100</v>
      </c>
      <c r="E35">
        <f t="shared" si="2"/>
        <v>52.189250088258554</v>
      </c>
      <c r="F35">
        <f>1/(1+$B$10*(SUM(C35:$C$77)/$B$9^B35-1))*((1+$B$7)*G35+SUM(E35:$E$77)*(1+$B$7)^B35)</f>
        <v>89.347304076127131</v>
      </c>
      <c r="G35">
        <f t="shared" si="4"/>
        <v>372.40149310045103</v>
      </c>
    </row>
    <row r="36" spans="1:7" ht="14.4" customHeight="1" x14ac:dyDescent="0.3">
      <c r="A36" s="1">
        <v>23</v>
      </c>
      <c r="B36">
        <f t="shared" si="3"/>
        <v>23</v>
      </c>
      <c r="C36">
        <f t="shared" si="0"/>
        <v>0.63415591769762103</v>
      </c>
      <c r="D36">
        <f t="shared" si="1"/>
        <v>100</v>
      </c>
      <c r="E36">
        <f t="shared" si="2"/>
        <v>50.669174842969468</v>
      </c>
      <c r="F36">
        <f>1/(1+$B$10*(SUM(C36:$C$77)/$B$9^B36-1))*((1+$B$7)*G36+SUM(E36:$E$77)*(1+$B$7)^B36)</f>
        <v>89.388277442652509</v>
      </c>
      <c r="G36">
        <f t="shared" si="4"/>
        <v>394.2262338173374</v>
      </c>
    </row>
    <row r="37" spans="1:7" ht="14.4" customHeight="1" x14ac:dyDescent="0.3">
      <c r="A37" s="1">
        <v>24</v>
      </c>
      <c r="B37">
        <f t="shared" si="3"/>
        <v>24</v>
      </c>
      <c r="C37">
        <f t="shared" si="0"/>
        <v>0.62172148793884419</v>
      </c>
      <c r="D37">
        <f t="shared" si="1"/>
        <v>100</v>
      </c>
      <c r="E37">
        <f t="shared" si="2"/>
        <v>49.193373633950948</v>
      </c>
      <c r="F37">
        <f>1/(1+$B$10*(SUM(C37:$C$77)/$B$9^B37-1))*((1+$B$7)*G37+SUM(E37:$E$77)*(1+$B$7)^B37)</f>
        <v>89.416311819170645</v>
      </c>
      <c r="G37">
        <f t="shared" si="4"/>
        <v>416.664743389205</v>
      </c>
    </row>
    <row r="38" spans="1:7" ht="14.4" customHeight="1" x14ac:dyDescent="0.3">
      <c r="A38" s="1">
        <v>25</v>
      </c>
      <c r="B38">
        <f t="shared" si="3"/>
        <v>25</v>
      </c>
      <c r="C38">
        <f t="shared" si="0"/>
        <v>0.60953087052827859</v>
      </c>
      <c r="D38">
        <f t="shared" si="1"/>
        <v>100</v>
      </c>
      <c r="E38">
        <f t="shared" si="2"/>
        <v>47.760556926165968</v>
      </c>
      <c r="F38">
        <f>1/(1+$B$10*(SUM(C38:$C$77)/$B$9^B38-1))*((1+$B$7)*G38+SUM(E38:$E$77)*(1+$B$7)^B38)</f>
        <v>89.430712987313697</v>
      </c>
      <c r="G38">
        <f t="shared" si="4"/>
        <v>439.74837387171061</v>
      </c>
    </row>
    <row r="39" spans="1:7" ht="14.4" customHeight="1" x14ac:dyDescent="0.3">
      <c r="A39" s="1">
        <v>26</v>
      </c>
      <c r="B39">
        <f t="shared" si="3"/>
        <v>26</v>
      </c>
      <c r="C39">
        <f t="shared" si="0"/>
        <v>0.59757928483164569</v>
      </c>
      <c r="D39">
        <f t="shared" si="1"/>
        <v>100</v>
      </c>
      <c r="E39">
        <f t="shared" si="2"/>
        <v>46.369472743850444</v>
      </c>
      <c r="F39">
        <f>1/(1+$B$10*(SUM(C39:$C$77)/$B$9^B39-1))*((1+$B$7)*G39+SUM(E39:$E$77)*(1+$B$7)^B39)</f>
        <v>89.430739918519748</v>
      </c>
      <c r="G39">
        <f t="shared" si="4"/>
        <v>463.51011210054816</v>
      </c>
    </row>
    <row r="40" spans="1:7" ht="14.4" customHeight="1" x14ac:dyDescent="0.3">
      <c r="A40" s="1">
        <v>27</v>
      </c>
      <c r="B40">
        <f t="shared" si="3"/>
        <v>27</v>
      </c>
      <c r="C40">
        <f t="shared" si="0"/>
        <v>0.58586204395259367</v>
      </c>
      <c r="D40">
        <f t="shared" si="1"/>
        <v>100</v>
      </c>
      <c r="E40">
        <f t="shared" si="2"/>
        <v>45.018905576553834</v>
      </c>
      <c r="F40">
        <f>1/(1+$B$10*(SUM(C40:$C$77)/$B$9^B40-1))*((1+$B$7)*G40+SUM(E40:$E$77)*(1+$B$7)^B40)</f>
        <v>89.415600395445651</v>
      </c>
      <c r="G40">
        <f t="shared" si="4"/>
        <v>487.98467554504487</v>
      </c>
    </row>
    <row r="41" spans="1:7" ht="14.4" customHeight="1" x14ac:dyDescent="0.3">
      <c r="A41" s="1">
        <v>28</v>
      </c>
      <c r="B41">
        <f t="shared" si="3"/>
        <v>28</v>
      </c>
      <c r="C41">
        <f t="shared" si="0"/>
        <v>0.57437455289469974</v>
      </c>
      <c r="D41">
        <f t="shared" si="1"/>
        <v>100</v>
      </c>
      <c r="E41">
        <f t="shared" si="2"/>
        <v>43.707675317042558</v>
      </c>
      <c r="F41">
        <f>1/(1+$B$10*(SUM(C41:$C$77)/$B$9^B41-1))*((1+$B$7)*G41+SUM(E41:$E$77)*(1+$B$7)^B41)</f>
        <v>89.384446091572798</v>
      </c>
      <c r="G41">
        <f t="shared" si="4"/>
        <v>513.20861541595059</v>
      </c>
    </row>
    <row r="42" spans="1:7" ht="14.4" customHeight="1" x14ac:dyDescent="0.3">
      <c r="A42" s="1">
        <v>29</v>
      </c>
      <c r="B42">
        <f t="shared" si="3"/>
        <v>29</v>
      </c>
      <c r="C42">
        <f t="shared" si="0"/>
        <v>0.56311230675950941</v>
      </c>
      <c r="D42">
        <f t="shared" si="1"/>
        <v>100</v>
      </c>
      <c r="E42">
        <f t="shared" si="2"/>
        <v>42.434636230138409</v>
      </c>
      <c r="F42">
        <f>1/(1+$B$10*(SUM(C42:$C$77)/$B$9^B42-1))*((1+$B$7)*G42+SUM(E42:$E$77)*(1+$B$7)^B42)</f>
        <v>89.336367024715287</v>
      </c>
      <c r="G42">
        <f t="shared" si="4"/>
        <v>539.22042778685625</v>
      </c>
    </row>
    <row r="43" spans="1:7" ht="14.4" customHeight="1" x14ac:dyDescent="0.3">
      <c r="A43" s="1">
        <v>30</v>
      </c>
      <c r="B43">
        <f t="shared" si="3"/>
        <v>30</v>
      </c>
      <c r="C43">
        <f t="shared" si="0"/>
        <v>0.55207088897991119</v>
      </c>
      <c r="D43">
        <f t="shared" si="1"/>
        <v>100</v>
      </c>
      <c r="E43">
        <f t="shared" si="2"/>
        <v>41.198675951590694</v>
      </c>
      <c r="F43">
        <f>1/(1+$B$10*(SUM(C43:$C$77)/$B$9^B43-1))*((1+$B$7)*G43+SUM(E43:$E$77)*(1+$B$7)^B43)</f>
        <v>89.270385284220538</v>
      </c>
      <c r="G43">
        <f t="shared" si="4"/>
        <v>566.06067359574661</v>
      </c>
    </row>
    <row r="44" spans="1:7" ht="14.4" customHeight="1" x14ac:dyDescent="0.3">
      <c r="A44" s="1">
        <v>31</v>
      </c>
      <c r="B44">
        <f t="shared" si="3"/>
        <v>31</v>
      </c>
      <c r="C44">
        <f t="shared" si="0"/>
        <v>0.5412459695881483</v>
      </c>
      <c r="D44">
        <f t="shared" si="1"/>
        <v>100</v>
      </c>
      <c r="E44">
        <f t="shared" si="2"/>
        <v>39.998714516107462</v>
      </c>
      <c r="F44">
        <f>1/(1+$B$10*(SUM(C44:$C$77)/$B$9^B44-1))*((1+$B$7)*G44+SUM(E44:$E$77)*(1+$B$7)^B44)</f>
        <v>89.185447912163824</v>
      </c>
      <c r="G44">
        <f t="shared" si="4"/>
        <v>593.77210851939844</v>
      </c>
    </row>
    <row r="45" spans="1:7" ht="14.4" customHeight="1" x14ac:dyDescent="0.3">
      <c r="A45" s="1">
        <v>32</v>
      </c>
      <c r="B45">
        <f t="shared" si="3"/>
        <v>32</v>
      </c>
      <c r="C45">
        <f t="shared" si="0"/>
        <v>0.53063330351779237</v>
      </c>
      <c r="D45">
        <f t="shared" si="1"/>
        <v>100</v>
      </c>
      <c r="E45">
        <f t="shared" si="2"/>
        <v>38.833703413696568</v>
      </c>
      <c r="F45">
        <f>1/(1+$B$10*(SUM(C45:$C$77)/$B$9^B45-1))*((1+$B$7)*G45+SUM(E45:$E$77)*(1+$B$7)^B45)</f>
        <v>89.0804187948589</v>
      </c>
      <c r="G45">
        <f t="shared" si="4"/>
        <v>622.39982386281656</v>
      </c>
    </row>
    <row r="46" spans="1:7" ht="14.4" customHeight="1" x14ac:dyDescent="0.3">
      <c r="A46" s="1">
        <v>33</v>
      </c>
      <c r="B46">
        <f t="shared" si="3"/>
        <v>33</v>
      </c>
      <c r="C46">
        <f t="shared" si="0"/>
        <v>0.52022872893901206</v>
      </c>
      <c r="D46">
        <f t="shared" si="1"/>
        <v>100</v>
      </c>
      <c r="E46">
        <f t="shared" si="2"/>
        <v>37.702624673491812</v>
      </c>
      <c r="F46">
        <f>1/(1+$B$10*(SUM(C46:$C$77)/$B$9^B46-1))*((1+$B$7)*G46+SUM(E46:$E$77)*(1+$B$7)^B46)</f>
        <v>88.954069391317262</v>
      </c>
      <c r="G46">
        <f t="shared" si="4"/>
        <v>651.9913997838421</v>
      </c>
    </row>
    <row r="47" spans="1:7" ht="14.4" customHeight="1" x14ac:dyDescent="0.3">
      <c r="A47" s="1">
        <v>34</v>
      </c>
      <c r="B47">
        <f t="shared" si="3"/>
        <v>34</v>
      </c>
      <c r="C47">
        <f t="shared" si="0"/>
        <v>0.51002816562648245</v>
      </c>
      <c r="D47">
        <f t="shared" si="1"/>
        <v>100</v>
      </c>
      <c r="E47">
        <f t="shared" si="2"/>
        <v>36.604489974263906</v>
      </c>
      <c r="F47">
        <f>1/(1+$B$10*(SUM(C47:$C$77)/$B$9^B47-1))*((1+$B$7)*G47+SUM(E47:$E$77)*(1+$B$7)^B47)</f>
        <v>88.805068088310918</v>
      </c>
      <c r="G47">
        <f t="shared" si="4"/>
        <v>682.59707238604017</v>
      </c>
    </row>
    <row r="48" spans="1:7" ht="14.4" customHeight="1" x14ac:dyDescent="0.3">
      <c r="A48" s="1">
        <v>35</v>
      </c>
      <c r="B48">
        <f t="shared" si="3"/>
        <v>35</v>
      </c>
      <c r="C48">
        <f t="shared" si="0"/>
        <v>0.50002761335929646</v>
      </c>
      <c r="D48">
        <f t="shared" si="1"/>
        <v>100</v>
      </c>
      <c r="E48">
        <f t="shared" si="2"/>
        <v>35.538339780838733</v>
      </c>
      <c r="F48">
        <f>1/(1+$B$10*(SUM(C48:$C$77)/$B$9^B48-1))*((1+$B$7)*G48+SUM(E48:$E$77)*(1+$B$7)^B48)</f>
        <v>88.631967925333086</v>
      </c>
      <c r="G48">
        <f t="shared" si="4"/>
        <v>714.26991646931049</v>
      </c>
    </row>
    <row r="49" spans="1:7" ht="14.4" customHeight="1" x14ac:dyDescent="0.3">
      <c r="A49" s="1">
        <v>36</v>
      </c>
      <c r="B49">
        <f t="shared" si="3"/>
        <v>36</v>
      </c>
      <c r="C49">
        <f t="shared" si="0"/>
        <v>0.49022315035225145</v>
      </c>
      <c r="D49">
        <f t="shared" si="1"/>
        <v>100</v>
      </c>
      <c r="E49">
        <f t="shared" si="2"/>
        <v>34.50324250566868</v>
      </c>
      <c r="F49">
        <f>1/(1+$B$10*(SUM(C49:$C$77)/$B$9^B49-1))*((1+$B$7)*G49+SUM(E49:$E$77)*(1+$B$7)^B49)</f>
        <v>88.433192374220269</v>
      </c>
      <c r="G49">
        <f t="shared" si="4"/>
        <v>747.0660460380567</v>
      </c>
    </row>
    <row r="50" spans="1:7" ht="14.4" customHeight="1" x14ac:dyDescent="0.3">
      <c r="A50" s="1">
        <v>37</v>
      </c>
      <c r="B50">
        <f t="shared" si="3"/>
        <v>37</v>
      </c>
      <c r="C50">
        <f t="shared" si="0"/>
        <v>0.48061093171789354</v>
      </c>
      <c r="D50">
        <f t="shared" si="1"/>
        <v>100</v>
      </c>
      <c r="E50">
        <f t="shared" si="2"/>
        <v>33.498293694823964</v>
      </c>
      <c r="F50">
        <f>1/(1+$B$10*(SUM(C50:$C$77)/$B$9^B50-1))*((1+$B$7)*G50+SUM(E50:$E$77)*(1+$B$7)^B50)</f>
        <v>88.207018783762464</v>
      </c>
      <c r="G50">
        <f t="shared" si="4"/>
        <v>781.04483504497807</v>
      </c>
    </row>
    <row r="51" spans="1:7" ht="14.4" customHeight="1" x14ac:dyDescent="0.3">
      <c r="A51" s="1">
        <v>38</v>
      </c>
      <c r="B51">
        <f t="shared" si="3"/>
        <v>38</v>
      </c>
      <c r="C51">
        <f t="shared" si="0"/>
        <v>0.47118718795871917</v>
      </c>
      <c r="D51">
        <f t="shared" si="1"/>
        <v>100</v>
      </c>
      <c r="E51">
        <f t="shared" si="2"/>
        <v>32.522615237693167</v>
      </c>
      <c r="F51">
        <f>1/(1+$B$10*(SUM(C51:$C$77)/$B$9^B51-1))*((1+$B$7)*G51+SUM(E51:$E$77)*(1+$B$7)^B51)</f>
        <v>87.951559004209258</v>
      </c>
      <c r="G51">
        <f t="shared" si="4"/>
        <v>816.26916131256496</v>
      </c>
    </row>
    <row r="52" spans="1:7" ht="14.4" customHeight="1" x14ac:dyDescent="0.3">
      <c r="A52" s="1">
        <v>39</v>
      </c>
      <c r="B52">
        <f t="shared" si="3"/>
        <v>39</v>
      </c>
      <c r="C52">
        <f t="shared" si="0"/>
        <v>0.46194822348894032</v>
      </c>
      <c r="D52">
        <f t="shared" si="1"/>
        <v>100</v>
      </c>
      <c r="E52">
        <f t="shared" si="2"/>
        <v>31.575354599702099</v>
      </c>
      <c r="F52">
        <f>1/(1+$B$10*(SUM(C52:$C$77)/$B$9^B52-1))*((1+$B$7)*G52+SUM(E52:$E$77)*(1+$B$7)^B52)</f>
        <v>87.664736583243112</v>
      </c>
      <c r="G52">
        <f t="shared" si="4"/>
        <v>852.80567714773269</v>
      </c>
    </row>
    <row r="53" spans="1:7" ht="14.4" customHeight="1" x14ac:dyDescent="0.3">
      <c r="A53" s="1">
        <v>40</v>
      </c>
      <c r="B53">
        <f t="shared" si="3"/>
        <v>40</v>
      </c>
      <c r="C53">
        <f t="shared" si="0"/>
        <v>0.4528904151852356</v>
      </c>
      <c r="D53">
        <f t="shared" si="1"/>
        <v>100</v>
      </c>
      <c r="E53">
        <f t="shared" si="2"/>
        <v>30.655684077380688</v>
      </c>
      <c r="F53">
        <f>1/(1+$B$10*(SUM(C53:$C$77)/$B$9^B53-1))*((1+$B$7)*G53+SUM(E53:$E$77)*(1+$B$7)^B53)</f>
        <v>87.344259764123848</v>
      </c>
      <c r="G53">
        <f t="shared" si="4"/>
        <v>890.72511087892156</v>
      </c>
    </row>
    <row r="54" spans="1:7" ht="14.4" customHeight="1" x14ac:dyDescent="0.3">
      <c r="A54" s="1">
        <v>41</v>
      </c>
      <c r="B54">
        <f t="shared" si="3"/>
        <v>41</v>
      </c>
      <c r="C54">
        <f t="shared" si="0"/>
        <v>0.44401021096591725</v>
      </c>
      <c r="D54">
        <f t="shared" si="1"/>
        <v>100</v>
      </c>
      <c r="E54">
        <f t="shared" si="2"/>
        <v>29.762800075126876</v>
      </c>
      <c r="F54">
        <f>1/(1+$B$10*(SUM(C54:$C$77)/$B$9^B54-1))*((1+$B$7)*G54+SUM(E54:$E$77)*(1+$B$7)^B54)</f>
        <v>86.987589304870269</v>
      </c>
      <c r="G54">
        <f t="shared" si="4"/>
        <v>930.10260444116534</v>
      </c>
    </row>
    <row r="55" spans="1:7" ht="14.4" customHeight="1" x14ac:dyDescent="0.3">
      <c r="A55" s="1">
        <v>42</v>
      </c>
      <c r="B55">
        <f t="shared" si="3"/>
        <v>42</v>
      </c>
      <c r="C55">
        <f t="shared" si="0"/>
        <v>0.43530412839795807</v>
      </c>
      <c r="D55">
        <f t="shared" si="1"/>
        <v>100</v>
      </c>
      <c r="E55">
        <f t="shared" si="2"/>
        <v>28.895922403035801</v>
      </c>
      <c r="F55">
        <f>1/(1+$B$10*(SUM(C55:$C$77)/$B$9^B55-1))*((1+$B$7)*G55+SUM(E55:$E$77)*(1+$B$7)^B55)</f>
        <v>86.591899855484655</v>
      </c>
      <c r="G55">
        <f t="shared" si="4"/>
        <v>971.01809326953014</v>
      </c>
    </row>
    <row r="56" spans="1:7" ht="14.4" customHeight="1" x14ac:dyDescent="0.3">
      <c r="A56" s="1">
        <v>43</v>
      </c>
      <c r="B56">
        <f t="shared" si="3"/>
        <v>43</v>
      </c>
      <c r="C56">
        <f t="shared" si="0"/>
        <v>0.42676875333133141</v>
      </c>
      <c r="D56">
        <f t="shared" si="1"/>
        <v>100</v>
      </c>
      <c r="E56">
        <f t="shared" si="2"/>
        <v>28.05429359518039</v>
      </c>
      <c r="F56">
        <f>1/(1+$B$10*(SUM(C56:$C$77)/$B$9^B56-1))*((1+$B$7)*G56+SUM(E56:$E$77)*(1+$B$7)^B56)</f>
        <v>86.15403325098967</v>
      </c>
      <c r="G56">
        <f t="shared" si="4"/>
        <v>1013.5567362121315</v>
      </c>
    </row>
    <row r="57" spans="1:7" ht="14.4" customHeight="1" x14ac:dyDescent="0.3">
      <c r="A57" s="1">
        <v>44</v>
      </c>
      <c r="B57">
        <f t="shared" si="3"/>
        <v>44</v>
      </c>
      <c r="C57">
        <f t="shared" si="0"/>
        <v>0.41840073856012883</v>
      </c>
      <c r="D57">
        <f t="shared" si="1"/>
        <v>100</v>
      </c>
      <c r="E57">
        <f t="shared" si="2"/>
        <v>27.237178247747956</v>
      </c>
      <c r="F57">
        <f>1/(1+$B$10*(SUM(C57:$C$77)/$B$9^B57-1))*((1+$B$7)*G57+SUM(E57:$E$77)*(1+$B$7)^B57)</f>
        <v>85.67044156161738</v>
      </c>
      <c r="G57">
        <f t="shared" si="4"/>
        <v>1057.8094050475058</v>
      </c>
    </row>
    <row r="58" spans="1:7" ht="14.4" customHeight="1" x14ac:dyDescent="0.3">
      <c r="A58" s="1">
        <v>45</v>
      </c>
      <c r="B58">
        <f t="shared" si="3"/>
        <v>45</v>
      </c>
      <c r="C58">
        <f t="shared" si="0"/>
        <v>0.41019680250993018</v>
      </c>
      <c r="D58">
        <f t="shared" si="1"/>
        <v>0</v>
      </c>
      <c r="E58">
        <f t="shared" si="2"/>
        <v>0</v>
      </c>
      <c r="F58">
        <f>1/(1+$B$10*(SUM(C58:$C$77)/$B$9^B58-1))*((1+$B$7)*G58+SUM(E58:$E$77)*(1+$B$7)^B58)</f>
        <v>85.137117028963871</v>
      </c>
      <c r="G58">
        <f t="shared" si="4"/>
        <v>1103.8732456373139</v>
      </c>
    </row>
    <row r="59" spans="1:7" ht="14.4" customHeight="1" x14ac:dyDescent="0.3">
      <c r="A59" s="1">
        <v>46</v>
      </c>
      <c r="B59">
        <f t="shared" si="3"/>
        <v>46</v>
      </c>
      <c r="C59">
        <f t="shared" si="0"/>
        <v>0.40215372795091192</v>
      </c>
      <c r="D59">
        <f t="shared" si="1"/>
        <v>0</v>
      </c>
      <c r="E59">
        <f t="shared" si="2"/>
        <v>0</v>
      </c>
      <c r="F59">
        <f>1/(1+$B$10*(SUM(C59:$C$77)/$B$9^B59-1))*((1+$B$7)*G59+SUM(E59:$E$77)*(1+$B$7)^B59)</f>
        <v>84.549505019754307</v>
      </c>
      <c r="G59">
        <f t="shared" si="4"/>
        <v>1051.8523259774693</v>
      </c>
    </row>
    <row r="60" spans="1:7" ht="14.4" customHeight="1" x14ac:dyDescent="0.3">
      <c r="A60" s="1">
        <v>47</v>
      </c>
      <c r="B60">
        <f t="shared" si="3"/>
        <v>47</v>
      </c>
      <c r="C60">
        <f t="shared" si="0"/>
        <v>0.39426836073618821</v>
      </c>
      <c r="D60">
        <f t="shared" si="1"/>
        <v>0</v>
      </c>
      <c r="E60">
        <f t="shared" si="2"/>
        <v>0</v>
      </c>
      <c r="F60">
        <f>1/(1+$B$10*(SUM(C60:$C$77)/$B$9^B60-1))*((1+$B$7)*G60+SUM(E60:$E$77)*(1+$B$7)^B60)</f>
        <v>83.902394711443762</v>
      </c>
      <c r="G60">
        <f t="shared" si="4"/>
        <v>998.85839073703903</v>
      </c>
    </row>
    <row r="61" spans="1:7" ht="14.4" customHeight="1" x14ac:dyDescent="0.3">
      <c r="A61" s="1">
        <v>48</v>
      </c>
      <c r="B61">
        <f t="shared" si="3"/>
        <v>48</v>
      </c>
      <c r="C61">
        <f t="shared" si="0"/>
        <v>0.38653760856489033</v>
      </c>
      <c r="D61">
        <f t="shared" si="1"/>
        <v>0</v>
      </c>
      <c r="E61">
        <f t="shared" si="2"/>
        <v>0</v>
      </c>
      <c r="F61">
        <f>1/(1+$B$10*(SUM(C61:$C$77)/$B$9^B61-1))*((1+$B$7)*G61+SUM(E61:$E$77)*(1+$B$7)^B61)</f>
        <v>83.189780174379891</v>
      </c>
      <c r="G61">
        <f t="shared" si="4"/>
        <v>944.92174774770638</v>
      </c>
    </row>
    <row r="62" spans="1:7" ht="14.4" customHeight="1" x14ac:dyDescent="0.3">
      <c r="A62" s="1">
        <v>49</v>
      </c>
      <c r="B62">
        <f t="shared" si="3"/>
        <v>49</v>
      </c>
      <c r="C62">
        <f t="shared" si="0"/>
        <v>0.37895843976950028</v>
      </c>
      <c r="D62">
        <f t="shared" si="1"/>
        <v>0</v>
      </c>
      <c r="E62">
        <f t="shared" si="2"/>
        <v>0</v>
      </c>
      <c r="F62">
        <f>1/(1+$B$10*(SUM(C62:$C$77)/$B$9^B62-1))*((1+$B$7)*G62+SUM(E62:$E$77)*(1+$B$7)^B62)</f>
        <v>82.404681495435597</v>
      </c>
      <c r="G62">
        <f t="shared" si="4"/>
        <v>890.07962000575776</v>
      </c>
    </row>
    <row r="63" spans="1:7" ht="14.4" customHeight="1" x14ac:dyDescent="0.3">
      <c r="A63" s="1">
        <v>50</v>
      </c>
      <c r="B63">
        <f t="shared" si="3"/>
        <v>50</v>
      </c>
      <c r="C63">
        <f t="shared" si="0"/>
        <v>0.37152788212696103</v>
      </c>
      <c r="D63">
        <f t="shared" si="1"/>
        <v>0</v>
      </c>
      <c r="E63">
        <f t="shared" si="2"/>
        <v>0</v>
      </c>
      <c r="F63">
        <f>1/(1+$B$10*(SUM(C63:$C$77)/$B$9^B63-1))*((1+$B$7)*G63+SUM(E63:$E$77)*(1+$B$7)^B63)</f>
        <v>81.538911044543696</v>
      </c>
      <c r="G63">
        <f t="shared" si="4"/>
        <v>834.37732711049489</v>
      </c>
    </row>
    <row r="64" spans="1:7" ht="14.4" customHeight="1" x14ac:dyDescent="0.3">
      <c r="A64" s="1">
        <v>51</v>
      </c>
      <c r="B64">
        <f t="shared" si="3"/>
        <v>51</v>
      </c>
      <c r="C64">
        <f t="shared" si="0"/>
        <v>0.36424302169309908</v>
      </c>
      <c r="D64">
        <f t="shared" si="1"/>
        <v>0</v>
      </c>
      <c r="E64">
        <f t="shared" si="2"/>
        <v>0</v>
      </c>
      <c r="F64">
        <f>1/(1+$B$10*(SUM(C64:$C$77)/$B$9^B64-1))*((1+$B$7)*G64+SUM(E64:$E$77)*(1+$B$7)^B64)</f>
        <v>80.582762988511931</v>
      </c>
      <c r="G64">
        <f t="shared" si="4"/>
        <v>777.86973587926605</v>
      </c>
    </row>
    <row r="65" spans="1:7" ht="14.4" customHeight="1" x14ac:dyDescent="0.3">
      <c r="A65" s="1">
        <v>52</v>
      </c>
      <c r="B65">
        <f t="shared" si="3"/>
        <v>52</v>
      </c>
      <c r="C65">
        <f t="shared" si="0"/>
        <v>0.35710100165990105</v>
      </c>
      <c r="D65">
        <f t="shared" si="1"/>
        <v>0</v>
      </c>
      <c r="E65">
        <f t="shared" si="2"/>
        <v>0</v>
      </c>
      <c r="F65">
        <f>1/(1+$B$10*(SUM(C65:$C$77)/$B$9^B65-1))*((1+$B$7)*G65+SUM(E65:$E$77)*(1+$B$7)^B65)</f>
        <v>79.524593095274511</v>
      </c>
      <c r="G65">
        <f t="shared" si="4"/>
        <v>720.62306496713211</v>
      </c>
    </row>
    <row r="66" spans="1:7" ht="14.4" customHeight="1" x14ac:dyDescent="0.3">
      <c r="A66" s="1">
        <v>53</v>
      </c>
      <c r="B66">
        <f t="shared" si="3"/>
        <v>53</v>
      </c>
      <c r="C66">
        <f t="shared" si="0"/>
        <v>0.35009902123519709</v>
      </c>
      <c r="D66">
        <f t="shared" si="1"/>
        <v>0</v>
      </c>
      <c r="E66">
        <f t="shared" si="2"/>
        <v>0</v>
      </c>
      <c r="F66">
        <f>1/(1+$B$10*(SUM(C66:$C$77)/$B$9^B66-1))*((1+$B$7)*G66+SUM(E66:$E$77)*(1+$B$7)^B66)</f>
        <v>78.350237860606029</v>
      </c>
      <c r="G66">
        <f t="shared" si="4"/>
        <v>662.71716382087152</v>
      </c>
    </row>
    <row r="67" spans="1:7" ht="14.4" customHeight="1" x14ac:dyDescent="0.3">
      <c r="A67" s="1">
        <v>54</v>
      </c>
      <c r="B67">
        <f t="shared" si="3"/>
        <v>54</v>
      </c>
      <c r="C67">
        <f t="shared" si="0"/>
        <v>0.34323433454431085</v>
      </c>
      <c r="D67">
        <f t="shared" si="1"/>
        <v>0</v>
      </c>
      <c r="E67">
        <f t="shared" si="2"/>
        <v>0</v>
      </c>
      <c r="F67">
        <f>1/(1+$B$10*(SUM(C67:$C$77)/$B$9^B67-1))*((1+$B$7)*G67+SUM(E67:$E$77)*(1+$B$7)^B67)</f>
        <v>77.042191654756039</v>
      </c>
      <c r="G67">
        <f t="shared" si="4"/>
        <v>604.24844087489157</v>
      </c>
    </row>
    <row r="68" spans="1:7" ht="14.4" customHeight="1" x14ac:dyDescent="0.3">
      <c r="A68" s="1">
        <v>55</v>
      </c>
      <c r="B68">
        <f t="shared" si="3"/>
        <v>55</v>
      </c>
      <c r="C68">
        <f t="shared" si="0"/>
        <v>0.33650424955324587</v>
      </c>
      <c r="D68">
        <f t="shared" si="1"/>
        <v>0</v>
      </c>
      <c r="E68">
        <f t="shared" si="2"/>
        <v>0</v>
      </c>
      <c r="F68">
        <f>1/(1+$B$10*(SUM(C68:$C$77)/$B$9^B68-1))*((1+$B$7)*G68+SUM(E68:$E$77)*(1+$B$7)^B68)</f>
        <v>75.578407470555319</v>
      </c>
      <c r="G68">
        <f t="shared" si="4"/>
        <v>545.33370244638229</v>
      </c>
    </row>
    <row r="69" spans="1:7" ht="14.4" customHeight="1" x14ac:dyDescent="0.3">
      <c r="A69" s="1">
        <v>56</v>
      </c>
      <c r="B69">
        <f t="shared" si="3"/>
        <v>56</v>
      </c>
      <c r="C69">
        <f t="shared" si="0"/>
        <v>0.32990612701298622</v>
      </c>
      <c r="D69">
        <f t="shared" si="1"/>
        <v>0</v>
      </c>
      <c r="E69">
        <f t="shared" si="2"/>
        <v>0</v>
      </c>
      <c r="F69">
        <f>1/(1+$B$10*(SUM(C69:$C$77)/$B$9^B69-1))*((1+$B$7)*G69+SUM(E69:$E$77)*(1+$B$7)^B69)</f>
        <v>73.930489535135493</v>
      </c>
      <c r="G69">
        <f t="shared" si="4"/>
        <v>486.11530604921842</v>
      </c>
    </row>
    <row r="70" spans="1:7" ht="14.4" customHeight="1" x14ac:dyDescent="0.3">
      <c r="A70" s="1">
        <v>57</v>
      </c>
      <c r="B70">
        <f t="shared" si="3"/>
        <v>57</v>
      </c>
      <c r="C70">
        <f t="shared" si="0"/>
        <v>0.32343737942449624</v>
      </c>
      <c r="D70">
        <f t="shared" si="1"/>
        <v>0</v>
      </c>
      <c r="E70">
        <f t="shared" si="2"/>
        <v>0</v>
      </c>
      <c r="F70">
        <f>1/(1+$B$10*(SUM(C70:$C$77)/$B$9^B70-1))*((1+$B$7)*G70+SUM(E70:$E$77)*(1+$B$7)^B70)</f>
        <v>72.060857922884921</v>
      </c>
      <c r="G70">
        <f t="shared" si="4"/>
        <v>426.76827569555945</v>
      </c>
    </row>
    <row r="71" spans="1:7" ht="14.4" customHeight="1" x14ac:dyDescent="0.3">
      <c r="A71" s="1">
        <v>58</v>
      </c>
      <c r="B71">
        <f t="shared" si="3"/>
        <v>58</v>
      </c>
      <c r="C71">
        <f t="shared" si="0"/>
        <v>0.31709547002401595</v>
      </c>
      <c r="D71">
        <f t="shared" si="1"/>
        <v>0</v>
      </c>
      <c r="E71">
        <f t="shared" si="2"/>
        <v>0</v>
      </c>
      <c r="F71">
        <f>1/(1+$B$10*(SUM(C71:$C$77)/$B$9^B71-1))*((1+$B$7)*G71+SUM(E71:$E$77)*(1+$B$7)^B71)</f>
        <v>69.918077455114684</v>
      </c>
      <c r="G71">
        <f t="shared" si="4"/>
        <v>367.51046604354133</v>
      </c>
    </row>
    <row r="72" spans="1:7" ht="14.4" customHeight="1" x14ac:dyDescent="0.3">
      <c r="A72" s="1">
        <v>59</v>
      </c>
      <c r="B72">
        <f t="shared" si="3"/>
        <v>59</v>
      </c>
      <c r="C72">
        <f t="shared" si="0"/>
        <v>0.31087791178825086</v>
      </c>
      <c r="D72">
        <f t="shared" si="1"/>
        <v>0</v>
      </c>
      <c r="E72">
        <f t="shared" si="2"/>
        <v>0</v>
      </c>
      <c r="F72">
        <f>1/(1+$B$10*(SUM(C72:$C$77)/$B$9^B72-1))*((1+$B$7)*G72+SUM(E72:$E$77)*(1+$B$7)^B72)</f>
        <v>67.428677739529562</v>
      </c>
      <c r="G72">
        <f t="shared" si="4"/>
        <v>308.61770256973284</v>
      </c>
    </row>
    <row r="73" spans="1:7" ht="14.4" customHeight="1" x14ac:dyDescent="0.3">
      <c r="A73" s="1">
        <v>60</v>
      </c>
      <c r="B73">
        <f t="shared" si="3"/>
        <v>60</v>
      </c>
      <c r="C73">
        <f t="shared" si="0"/>
        <v>0.30478226645906947</v>
      </c>
      <c r="D73">
        <f t="shared" si="1"/>
        <v>0</v>
      </c>
      <c r="E73">
        <f t="shared" si="2"/>
        <v>0</v>
      </c>
      <c r="F73">
        <f>1/(1+$B$10*(SUM(C73:$C$77)/$B$9^B73-1))*((1+$B$7)*G73+SUM(E73:$E$77)*(1+$B$7)^B73)</f>
        <v>64.481657516850547</v>
      </c>
      <c r="G73">
        <f t="shared" si="4"/>
        <v>250.44755590729528</v>
      </c>
    </row>
    <row r="74" spans="1:7" ht="14.4" customHeight="1" x14ac:dyDescent="0.3">
      <c r="A74" s="1">
        <v>61</v>
      </c>
      <c r="B74">
        <f t="shared" si="3"/>
        <v>61</v>
      </c>
      <c r="C74">
        <f t="shared" si="0"/>
        <v>0.29880614358732294</v>
      </c>
      <c r="D74">
        <f t="shared" si="1"/>
        <v>0</v>
      </c>
      <c r="E74">
        <f t="shared" si="2"/>
        <v>0</v>
      </c>
      <c r="F74">
        <f>1/(1+$B$10*(SUM(C74:$C$77)/$B$9^B74-1))*((1+$B$7)*G74+SUM(E74:$E$77)*(1+$B$7)^B74)</f>
        <v>60.895872254402597</v>
      </c>
      <c r="G74">
        <f t="shared" si="4"/>
        <v>193.47932506766364</v>
      </c>
    </row>
    <row r="75" spans="1:7" ht="14.4" customHeight="1" x14ac:dyDescent="0.3">
      <c r="A75" s="1">
        <v>62</v>
      </c>
      <c r="B75">
        <f t="shared" si="3"/>
        <v>62</v>
      </c>
      <c r="C75">
        <f t="shared" si="0"/>
        <v>0.29294719959541465</v>
      </c>
      <c r="D75">
        <f t="shared" si="1"/>
        <v>0</v>
      </c>
      <c r="E75">
        <f t="shared" si="2"/>
        <v>0</v>
      </c>
      <c r="F75">
        <f>1/(1+$B$10*(SUM(C75:$C$77)/$B$9^B75-1))*((1+$B$7)*G75+SUM(E75:$E$77)*(1+$B$7)^B75)</f>
        <v>56.340340537065188</v>
      </c>
      <c r="G75">
        <f t="shared" si="4"/>
        <v>138.38783256529095</v>
      </c>
    </row>
    <row r="76" spans="1:7" ht="14.4" customHeight="1" x14ac:dyDescent="0.3">
      <c r="A76" s="1">
        <v>63</v>
      </c>
      <c r="B76">
        <f t="shared" si="3"/>
        <v>63</v>
      </c>
      <c r="C76">
        <f t="shared" si="0"/>
        <v>0.28720313685824972</v>
      </c>
      <c r="D76">
        <f t="shared" si="1"/>
        <v>0</v>
      </c>
      <c r="E76">
        <f t="shared" si="2"/>
        <v>0</v>
      </c>
      <c r="F76">
        <f>1/(1+$B$10*(SUM(C76:$C$77)/$B$9^B76-1))*((1+$B$7)*G76+SUM(E76:$E$77)*(1+$B$7)^B76)</f>
        <v>50.088630153872018</v>
      </c>
      <c r="G76">
        <f t="shared" si="4"/>
        <v>86.199127005184479</v>
      </c>
    </row>
    <row r="77" spans="1:7" ht="14.4" customHeight="1" x14ac:dyDescent="0.3">
      <c r="A77" s="1">
        <v>64</v>
      </c>
      <c r="B77">
        <f t="shared" si="3"/>
        <v>64</v>
      </c>
      <c r="C77">
        <f t="shared" si="0"/>
        <v>0.28157170280220556</v>
      </c>
      <c r="D77">
        <f t="shared" si="1"/>
        <v>0</v>
      </c>
      <c r="E77">
        <f t="shared" si="2"/>
        <v>0</v>
      </c>
      <c r="F77">
        <f>1/(1+$B$10*(SUM(C77:$C$77)/$B$9^B77-1))*((1+$B$7)*G77+SUM(E77:$E$77)*(1+$B$7)^B77)</f>
        <v>39.857364781312036</v>
      </c>
      <c r="G77">
        <f t="shared" si="4"/>
        <v>38.696470661467998</v>
      </c>
    </row>
    <row r="78" spans="1:7" ht="14.4" customHeight="1" x14ac:dyDescent="0.3">
      <c r="A78" s="1">
        <v>65</v>
      </c>
      <c r="B78">
        <f t="shared" si="3"/>
        <v>65</v>
      </c>
      <c r="C78" t="str">
        <f t="shared" ref="C78:C113" si="5">IF(ISNUMBER(B79),$B$9^B78,"")</f>
        <v/>
      </c>
      <c r="D78" t="str">
        <f t="shared" ref="D78:D113" si="6">IF(ISNUMBER(B79),(IF(B78&lt;$B$2,$B$5,$B$6)),"")</f>
        <v/>
      </c>
      <c r="E78" t="str">
        <f t="shared" ref="E78:E113" si="7">IF(ISNUMBER(B79),D78/(1+$B$7)^B78,"")</f>
        <v/>
      </c>
      <c r="G78">
        <f t="shared" si="4"/>
        <v>0</v>
      </c>
    </row>
    <row r="79" spans="1:7" ht="14.4" customHeight="1" x14ac:dyDescent="0.3">
      <c r="A79" s="1">
        <v>66</v>
      </c>
      <c r="B79" t="str">
        <f t="shared" ref="B79:B113" si="8">IF(B78&lt;$B$1,B78+1,"")</f>
        <v/>
      </c>
      <c r="C79" t="str">
        <f t="shared" si="5"/>
        <v/>
      </c>
      <c r="D79" t="str">
        <f t="shared" si="6"/>
        <v/>
      </c>
      <c r="E79" t="str">
        <f t="shared" si="7"/>
        <v/>
      </c>
      <c r="G79" t="str">
        <f t="shared" ref="G79:G113" si="9">IF(ISNUMBER(B79),(1+$B$7)*G78+D78-F78,"")</f>
        <v/>
      </c>
    </row>
    <row r="80" spans="1:7" ht="14.4" customHeight="1" x14ac:dyDescent="0.3">
      <c r="A80" s="1">
        <v>67</v>
      </c>
      <c r="B80" t="str">
        <f t="shared" si="8"/>
        <v/>
      </c>
      <c r="C80" t="str">
        <f t="shared" si="5"/>
        <v/>
      </c>
      <c r="D80" t="str">
        <f t="shared" si="6"/>
        <v/>
      </c>
      <c r="E80" t="str">
        <f t="shared" si="7"/>
        <v/>
      </c>
      <c r="G80" t="str">
        <f t="shared" si="9"/>
        <v/>
      </c>
    </row>
    <row r="81" spans="1:7" ht="14.4" customHeight="1" x14ac:dyDescent="0.3">
      <c r="A81" s="1">
        <v>68</v>
      </c>
      <c r="B81" t="str">
        <f t="shared" si="8"/>
        <v/>
      </c>
      <c r="C81" t="str">
        <f t="shared" si="5"/>
        <v/>
      </c>
      <c r="D81" t="str">
        <f t="shared" si="6"/>
        <v/>
      </c>
      <c r="E81" t="str">
        <f t="shared" si="7"/>
        <v/>
      </c>
      <c r="G81" t="str">
        <f t="shared" si="9"/>
        <v/>
      </c>
    </row>
    <row r="82" spans="1:7" ht="14.4" customHeight="1" x14ac:dyDescent="0.3">
      <c r="A82" s="1">
        <v>69</v>
      </c>
      <c r="B82" t="str">
        <f t="shared" si="8"/>
        <v/>
      </c>
      <c r="C82" t="str">
        <f t="shared" si="5"/>
        <v/>
      </c>
      <c r="D82" t="str">
        <f t="shared" si="6"/>
        <v/>
      </c>
      <c r="E82" t="str">
        <f t="shared" si="7"/>
        <v/>
      </c>
      <c r="G82" t="str">
        <f t="shared" si="9"/>
        <v/>
      </c>
    </row>
    <row r="83" spans="1:7" ht="14.4" customHeight="1" x14ac:dyDescent="0.3">
      <c r="A83" s="1">
        <v>70</v>
      </c>
      <c r="B83" t="str">
        <f t="shared" si="8"/>
        <v/>
      </c>
      <c r="C83" t="str">
        <f t="shared" si="5"/>
        <v/>
      </c>
      <c r="D83" t="str">
        <f t="shared" si="6"/>
        <v/>
      </c>
      <c r="E83" t="str">
        <f t="shared" si="7"/>
        <v/>
      </c>
      <c r="G83" t="str">
        <f t="shared" si="9"/>
        <v/>
      </c>
    </row>
    <row r="84" spans="1:7" ht="14.4" customHeight="1" x14ac:dyDescent="0.3">
      <c r="A84" s="1">
        <v>71</v>
      </c>
      <c r="B84" t="str">
        <f t="shared" si="8"/>
        <v/>
      </c>
      <c r="C84" t="str">
        <f t="shared" si="5"/>
        <v/>
      </c>
      <c r="D84" t="str">
        <f t="shared" si="6"/>
        <v/>
      </c>
      <c r="E84" t="str">
        <f t="shared" si="7"/>
        <v/>
      </c>
      <c r="G84" t="str">
        <f t="shared" si="9"/>
        <v/>
      </c>
    </row>
    <row r="85" spans="1:7" ht="14.4" customHeight="1" x14ac:dyDescent="0.3">
      <c r="A85" s="1">
        <v>72</v>
      </c>
      <c r="B85" t="str">
        <f t="shared" si="8"/>
        <v/>
      </c>
      <c r="C85" t="str">
        <f t="shared" si="5"/>
        <v/>
      </c>
      <c r="D85" t="str">
        <f t="shared" si="6"/>
        <v/>
      </c>
      <c r="E85" t="str">
        <f t="shared" si="7"/>
        <v/>
      </c>
      <c r="G85" t="str">
        <f t="shared" si="9"/>
        <v/>
      </c>
    </row>
    <row r="86" spans="1:7" ht="14.4" customHeight="1" x14ac:dyDescent="0.3">
      <c r="A86" s="1">
        <v>73</v>
      </c>
      <c r="B86" t="str">
        <f t="shared" si="8"/>
        <v/>
      </c>
      <c r="C86" t="str">
        <f t="shared" si="5"/>
        <v/>
      </c>
      <c r="D86" t="str">
        <f t="shared" si="6"/>
        <v/>
      </c>
      <c r="E86" t="str">
        <f t="shared" si="7"/>
        <v/>
      </c>
      <c r="G86" t="str">
        <f t="shared" si="9"/>
        <v/>
      </c>
    </row>
    <row r="87" spans="1:7" ht="14.4" customHeight="1" x14ac:dyDescent="0.3">
      <c r="A87" s="1">
        <v>74</v>
      </c>
      <c r="B87" t="str">
        <f t="shared" si="8"/>
        <v/>
      </c>
      <c r="C87" t="str">
        <f t="shared" si="5"/>
        <v/>
      </c>
      <c r="D87" t="str">
        <f t="shared" si="6"/>
        <v/>
      </c>
      <c r="E87" t="str">
        <f t="shared" si="7"/>
        <v/>
      </c>
      <c r="G87" t="str">
        <f t="shared" si="9"/>
        <v/>
      </c>
    </row>
    <row r="88" spans="1:7" ht="14.4" customHeight="1" x14ac:dyDescent="0.3">
      <c r="A88" s="1">
        <v>75</v>
      </c>
      <c r="B88" t="str">
        <f t="shared" si="8"/>
        <v/>
      </c>
      <c r="C88" t="str">
        <f t="shared" si="5"/>
        <v/>
      </c>
      <c r="D88" t="str">
        <f t="shared" si="6"/>
        <v/>
      </c>
      <c r="E88" t="str">
        <f t="shared" si="7"/>
        <v/>
      </c>
      <c r="G88" t="str">
        <f t="shared" si="9"/>
        <v/>
      </c>
    </row>
    <row r="89" spans="1:7" ht="14.4" customHeight="1" x14ac:dyDescent="0.3">
      <c r="A89" s="1">
        <v>76</v>
      </c>
      <c r="B89" t="str">
        <f t="shared" si="8"/>
        <v/>
      </c>
      <c r="C89" t="str">
        <f t="shared" si="5"/>
        <v/>
      </c>
      <c r="D89" t="str">
        <f t="shared" si="6"/>
        <v/>
      </c>
      <c r="E89" t="str">
        <f t="shared" si="7"/>
        <v/>
      </c>
      <c r="G89" t="str">
        <f t="shared" si="9"/>
        <v/>
      </c>
    </row>
    <row r="90" spans="1:7" ht="14.4" customHeight="1" x14ac:dyDescent="0.3">
      <c r="A90" s="1">
        <v>77</v>
      </c>
      <c r="B90" t="str">
        <f t="shared" si="8"/>
        <v/>
      </c>
      <c r="C90" t="str">
        <f t="shared" si="5"/>
        <v/>
      </c>
      <c r="D90" t="str">
        <f t="shared" si="6"/>
        <v/>
      </c>
      <c r="E90" t="str">
        <f t="shared" si="7"/>
        <v/>
      </c>
      <c r="G90" t="str">
        <f t="shared" si="9"/>
        <v/>
      </c>
    </row>
    <row r="91" spans="1:7" ht="14.4" customHeight="1" x14ac:dyDescent="0.3">
      <c r="A91" s="1">
        <v>78</v>
      </c>
      <c r="B91" t="str">
        <f t="shared" si="8"/>
        <v/>
      </c>
      <c r="C91" t="str">
        <f t="shared" si="5"/>
        <v/>
      </c>
      <c r="D91" t="str">
        <f t="shared" si="6"/>
        <v/>
      </c>
      <c r="E91" t="str">
        <f t="shared" si="7"/>
        <v/>
      </c>
      <c r="G91" t="str">
        <f t="shared" si="9"/>
        <v/>
      </c>
    </row>
    <row r="92" spans="1:7" ht="14.4" customHeight="1" x14ac:dyDescent="0.3">
      <c r="A92" s="1">
        <v>79</v>
      </c>
      <c r="B92" t="str">
        <f t="shared" si="8"/>
        <v/>
      </c>
      <c r="C92" t="str">
        <f t="shared" si="5"/>
        <v/>
      </c>
      <c r="D92" t="str">
        <f t="shared" si="6"/>
        <v/>
      </c>
      <c r="E92" t="str">
        <f t="shared" si="7"/>
        <v/>
      </c>
      <c r="G92" t="str">
        <f t="shared" si="9"/>
        <v/>
      </c>
    </row>
    <row r="93" spans="1:7" ht="14.4" customHeight="1" x14ac:dyDescent="0.3">
      <c r="A93" s="1">
        <v>80</v>
      </c>
      <c r="B93" t="str">
        <f t="shared" si="8"/>
        <v/>
      </c>
      <c r="C93" t="str">
        <f t="shared" si="5"/>
        <v/>
      </c>
      <c r="D93" t="str">
        <f t="shared" si="6"/>
        <v/>
      </c>
      <c r="E93" t="str">
        <f t="shared" si="7"/>
        <v/>
      </c>
      <c r="G93" t="str">
        <f t="shared" si="9"/>
        <v/>
      </c>
    </row>
    <row r="94" spans="1:7" ht="14.4" customHeight="1" x14ac:dyDescent="0.3">
      <c r="A94" s="1">
        <v>81</v>
      </c>
      <c r="B94" t="str">
        <f t="shared" si="8"/>
        <v/>
      </c>
      <c r="C94" t="str">
        <f t="shared" si="5"/>
        <v/>
      </c>
      <c r="D94" t="str">
        <f t="shared" si="6"/>
        <v/>
      </c>
      <c r="E94" t="str">
        <f t="shared" si="7"/>
        <v/>
      </c>
      <c r="G94" t="str">
        <f t="shared" si="9"/>
        <v/>
      </c>
    </row>
    <row r="95" spans="1:7" ht="14.4" customHeight="1" x14ac:dyDescent="0.3">
      <c r="A95" s="1">
        <v>82</v>
      </c>
      <c r="B95" t="str">
        <f t="shared" si="8"/>
        <v/>
      </c>
      <c r="C95" t="str">
        <f t="shared" si="5"/>
        <v/>
      </c>
      <c r="D95" t="str">
        <f t="shared" si="6"/>
        <v/>
      </c>
      <c r="E95" t="str">
        <f t="shared" si="7"/>
        <v/>
      </c>
      <c r="G95" t="str">
        <f t="shared" si="9"/>
        <v/>
      </c>
    </row>
    <row r="96" spans="1:7" ht="14.4" customHeight="1" x14ac:dyDescent="0.3">
      <c r="A96" s="1">
        <v>83</v>
      </c>
      <c r="B96" t="str">
        <f t="shared" si="8"/>
        <v/>
      </c>
      <c r="C96" t="str">
        <f t="shared" si="5"/>
        <v/>
      </c>
      <c r="D96" t="str">
        <f t="shared" si="6"/>
        <v/>
      </c>
      <c r="E96" t="str">
        <f t="shared" si="7"/>
        <v/>
      </c>
      <c r="G96" t="str">
        <f t="shared" si="9"/>
        <v/>
      </c>
    </row>
    <row r="97" spans="1:7" ht="14.4" customHeight="1" x14ac:dyDescent="0.3">
      <c r="A97" s="1">
        <v>84</v>
      </c>
      <c r="B97" t="str">
        <f t="shared" si="8"/>
        <v/>
      </c>
      <c r="C97" t="str">
        <f t="shared" si="5"/>
        <v/>
      </c>
      <c r="D97" t="str">
        <f t="shared" si="6"/>
        <v/>
      </c>
      <c r="E97" t="str">
        <f t="shared" si="7"/>
        <v/>
      </c>
      <c r="G97" t="str">
        <f t="shared" si="9"/>
        <v/>
      </c>
    </row>
    <row r="98" spans="1:7" ht="14.4" customHeight="1" x14ac:dyDescent="0.3">
      <c r="A98" s="1">
        <v>85</v>
      </c>
      <c r="B98" t="str">
        <f t="shared" si="8"/>
        <v/>
      </c>
      <c r="C98" t="str">
        <f t="shared" si="5"/>
        <v/>
      </c>
      <c r="D98" t="str">
        <f t="shared" si="6"/>
        <v/>
      </c>
      <c r="E98" t="str">
        <f t="shared" si="7"/>
        <v/>
      </c>
      <c r="G98" t="str">
        <f t="shared" si="9"/>
        <v/>
      </c>
    </row>
    <row r="99" spans="1:7" ht="14.4" customHeight="1" x14ac:dyDescent="0.3">
      <c r="A99" s="1">
        <v>86</v>
      </c>
      <c r="B99" t="str">
        <f t="shared" si="8"/>
        <v/>
      </c>
      <c r="C99" t="str">
        <f t="shared" si="5"/>
        <v/>
      </c>
      <c r="D99" t="str">
        <f t="shared" si="6"/>
        <v/>
      </c>
      <c r="E99" t="str">
        <f t="shared" si="7"/>
        <v/>
      </c>
      <c r="G99" t="str">
        <f t="shared" si="9"/>
        <v/>
      </c>
    </row>
    <row r="100" spans="1:7" ht="14.4" customHeight="1" x14ac:dyDescent="0.3">
      <c r="A100" s="1">
        <v>87</v>
      </c>
      <c r="B100" t="str">
        <f t="shared" si="8"/>
        <v/>
      </c>
      <c r="C100" t="str">
        <f t="shared" si="5"/>
        <v/>
      </c>
      <c r="D100" t="str">
        <f t="shared" si="6"/>
        <v/>
      </c>
      <c r="E100" t="str">
        <f t="shared" si="7"/>
        <v/>
      </c>
      <c r="G100" t="str">
        <f t="shared" si="9"/>
        <v/>
      </c>
    </row>
    <row r="101" spans="1:7" ht="14.4" customHeight="1" x14ac:dyDescent="0.3">
      <c r="A101" s="1">
        <v>88</v>
      </c>
      <c r="B101" t="str">
        <f t="shared" si="8"/>
        <v/>
      </c>
      <c r="C101" t="str">
        <f t="shared" si="5"/>
        <v/>
      </c>
      <c r="D101" t="str">
        <f t="shared" si="6"/>
        <v/>
      </c>
      <c r="E101" t="str">
        <f t="shared" si="7"/>
        <v/>
      </c>
      <c r="G101" t="str">
        <f t="shared" si="9"/>
        <v/>
      </c>
    </row>
    <row r="102" spans="1:7" ht="14.4" customHeight="1" x14ac:dyDescent="0.3">
      <c r="A102" s="1">
        <v>89</v>
      </c>
      <c r="B102" t="str">
        <f t="shared" si="8"/>
        <v/>
      </c>
      <c r="C102" t="str">
        <f t="shared" si="5"/>
        <v/>
      </c>
      <c r="D102" t="str">
        <f t="shared" si="6"/>
        <v/>
      </c>
      <c r="E102" t="str">
        <f t="shared" si="7"/>
        <v/>
      </c>
      <c r="G102" t="str">
        <f t="shared" si="9"/>
        <v/>
      </c>
    </row>
    <row r="103" spans="1:7" ht="14.4" customHeight="1" x14ac:dyDescent="0.3">
      <c r="A103" s="1">
        <v>90</v>
      </c>
      <c r="B103" t="str">
        <f t="shared" si="8"/>
        <v/>
      </c>
      <c r="C103" t="str">
        <f t="shared" si="5"/>
        <v/>
      </c>
      <c r="D103" t="str">
        <f t="shared" si="6"/>
        <v/>
      </c>
      <c r="E103" t="str">
        <f t="shared" si="7"/>
        <v/>
      </c>
      <c r="G103" t="str">
        <f t="shared" si="9"/>
        <v/>
      </c>
    </row>
    <row r="104" spans="1:7" ht="14.4" customHeight="1" x14ac:dyDescent="0.3">
      <c r="A104" s="1">
        <v>91</v>
      </c>
      <c r="B104" t="str">
        <f t="shared" si="8"/>
        <v/>
      </c>
      <c r="C104" t="str">
        <f t="shared" si="5"/>
        <v/>
      </c>
      <c r="D104" t="str">
        <f t="shared" si="6"/>
        <v/>
      </c>
      <c r="E104" t="str">
        <f t="shared" si="7"/>
        <v/>
      </c>
      <c r="G104" t="str">
        <f t="shared" si="9"/>
        <v/>
      </c>
    </row>
    <row r="105" spans="1:7" ht="14.4" customHeight="1" x14ac:dyDescent="0.3">
      <c r="A105" s="1">
        <v>92</v>
      </c>
      <c r="B105" t="str">
        <f t="shared" si="8"/>
        <v/>
      </c>
      <c r="C105" t="str">
        <f t="shared" si="5"/>
        <v/>
      </c>
      <c r="D105" t="str">
        <f t="shared" si="6"/>
        <v/>
      </c>
      <c r="E105" t="str">
        <f t="shared" si="7"/>
        <v/>
      </c>
      <c r="G105" t="str">
        <f t="shared" si="9"/>
        <v/>
      </c>
    </row>
    <row r="106" spans="1:7" ht="14.4" customHeight="1" x14ac:dyDescent="0.3">
      <c r="A106" s="1">
        <v>93</v>
      </c>
      <c r="B106" t="str">
        <f t="shared" si="8"/>
        <v/>
      </c>
      <c r="C106" t="str">
        <f t="shared" si="5"/>
        <v/>
      </c>
      <c r="D106" t="str">
        <f t="shared" si="6"/>
        <v/>
      </c>
      <c r="E106" t="str">
        <f t="shared" si="7"/>
        <v/>
      </c>
      <c r="G106" t="str">
        <f t="shared" si="9"/>
        <v/>
      </c>
    </row>
    <row r="107" spans="1:7" ht="14.4" customHeight="1" x14ac:dyDescent="0.3">
      <c r="A107" s="1">
        <v>94</v>
      </c>
      <c r="B107" t="str">
        <f t="shared" si="8"/>
        <v/>
      </c>
      <c r="C107" t="str">
        <f t="shared" si="5"/>
        <v/>
      </c>
      <c r="D107" t="str">
        <f t="shared" si="6"/>
        <v/>
      </c>
      <c r="E107" t="str">
        <f t="shared" si="7"/>
        <v/>
      </c>
      <c r="G107" t="str">
        <f t="shared" si="9"/>
        <v/>
      </c>
    </row>
    <row r="108" spans="1:7" ht="14.4" customHeight="1" x14ac:dyDescent="0.3">
      <c r="A108" s="1">
        <v>95</v>
      </c>
      <c r="B108" t="str">
        <f t="shared" si="8"/>
        <v/>
      </c>
      <c r="C108" t="str">
        <f t="shared" si="5"/>
        <v/>
      </c>
      <c r="D108" t="str">
        <f t="shared" si="6"/>
        <v/>
      </c>
      <c r="E108" t="str">
        <f t="shared" si="7"/>
        <v/>
      </c>
      <c r="G108" t="str">
        <f t="shared" si="9"/>
        <v/>
      </c>
    </row>
    <row r="109" spans="1:7" ht="14.4" customHeight="1" x14ac:dyDescent="0.3">
      <c r="A109" s="1">
        <v>96</v>
      </c>
      <c r="B109" t="str">
        <f t="shared" si="8"/>
        <v/>
      </c>
      <c r="C109" t="str">
        <f t="shared" si="5"/>
        <v/>
      </c>
      <c r="D109" t="str">
        <f t="shared" si="6"/>
        <v/>
      </c>
      <c r="E109" t="str">
        <f t="shared" si="7"/>
        <v/>
      </c>
      <c r="G109" t="str">
        <f t="shared" si="9"/>
        <v/>
      </c>
    </row>
    <row r="110" spans="1:7" ht="14.4" customHeight="1" x14ac:dyDescent="0.3">
      <c r="A110" s="1">
        <v>97</v>
      </c>
      <c r="B110" t="str">
        <f t="shared" si="8"/>
        <v/>
      </c>
      <c r="C110" t="str">
        <f t="shared" si="5"/>
        <v/>
      </c>
      <c r="D110" t="str">
        <f t="shared" si="6"/>
        <v/>
      </c>
      <c r="E110" t="str">
        <f t="shared" si="7"/>
        <v/>
      </c>
      <c r="G110" t="str">
        <f t="shared" si="9"/>
        <v/>
      </c>
    </row>
    <row r="111" spans="1:7" ht="14.4" customHeight="1" x14ac:dyDescent="0.3">
      <c r="A111" s="1">
        <v>98</v>
      </c>
      <c r="B111" t="str">
        <f t="shared" si="8"/>
        <v/>
      </c>
      <c r="C111" t="str">
        <f t="shared" si="5"/>
        <v/>
      </c>
      <c r="D111" t="str">
        <f t="shared" si="6"/>
        <v/>
      </c>
      <c r="E111" t="str">
        <f t="shared" si="7"/>
        <v/>
      </c>
      <c r="G111" t="str">
        <f t="shared" si="9"/>
        <v/>
      </c>
    </row>
    <row r="112" spans="1:7" ht="14.4" customHeight="1" x14ac:dyDescent="0.3">
      <c r="A112" s="1">
        <v>99</v>
      </c>
      <c r="B112" t="str">
        <f t="shared" si="8"/>
        <v/>
      </c>
      <c r="C112" t="str">
        <f t="shared" si="5"/>
        <v/>
      </c>
      <c r="D112" t="str">
        <f t="shared" si="6"/>
        <v/>
      </c>
      <c r="E112" t="str">
        <f t="shared" si="7"/>
        <v/>
      </c>
      <c r="G112" t="str">
        <f t="shared" si="9"/>
        <v/>
      </c>
    </row>
    <row r="113" spans="1:7" ht="14.4" customHeight="1" x14ac:dyDescent="0.3">
      <c r="A113" s="1">
        <v>100</v>
      </c>
      <c r="B113" t="str">
        <f t="shared" si="8"/>
        <v/>
      </c>
      <c r="C113" t="str">
        <f t="shared" si="5"/>
        <v/>
      </c>
      <c r="D113" t="str">
        <f t="shared" si="6"/>
        <v/>
      </c>
      <c r="E113" t="str">
        <f t="shared" si="7"/>
        <v/>
      </c>
      <c r="G113" t="str">
        <f t="shared" si="9"/>
        <v/>
      </c>
    </row>
    <row r="114" spans="1:7" ht="14.4" customHeight="1" x14ac:dyDescent="0.25"/>
    <row r="115" spans="1:7" ht="14.4" customHeight="1" x14ac:dyDescent="0.25"/>
    <row r="116" spans="1:7" ht="14.4" customHeight="1" x14ac:dyDescent="0.25"/>
    <row r="117" spans="1:7" ht="14.4" customHeight="1" x14ac:dyDescent="0.25"/>
    <row r="118" spans="1:7" ht="14.4" customHeight="1" x14ac:dyDescent="0.25"/>
    <row r="119" spans="1:7" ht="14.4" customHeight="1" x14ac:dyDescent="0.25"/>
    <row r="120" spans="1:7" ht="14.4" customHeight="1" x14ac:dyDescent="0.25"/>
    <row r="121" spans="1:7" ht="14.4" customHeight="1" x14ac:dyDescent="0.25"/>
    <row r="122" spans="1:7" ht="14.4" customHeight="1" x14ac:dyDescent="0.25"/>
    <row r="123" spans="1:7" ht="14.4" customHeight="1" x14ac:dyDescent="0.3"/>
    <row r="124" spans="1:7" ht="14.4" customHeight="1" x14ac:dyDescent="0.3"/>
    <row r="125" spans="1:7" ht="14.4" customHeight="1" x14ac:dyDescent="0.3"/>
    <row r="126" spans="1:7" ht="14.4" customHeight="1" x14ac:dyDescent="0.3"/>
    <row r="127" spans="1:7" ht="14.4" customHeight="1" x14ac:dyDescent="0.3"/>
    <row r="128" spans="1:7" ht="14.4" customHeight="1" x14ac:dyDescent="0.3"/>
    <row r="129" ht="14.4" customHeight="1" x14ac:dyDescent="0.3"/>
    <row r="130" ht="14.4" customHeight="1" x14ac:dyDescent="0.3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Planner</vt:lpstr>
      <vt:lpstr>Quasi-hyperbolic discounting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Bielecki</dc:creator>
  <cp:lastModifiedBy>Marcin</cp:lastModifiedBy>
  <dcterms:created xsi:type="dcterms:W3CDTF">2017-10-04T05:47:47Z</dcterms:created>
  <dcterms:modified xsi:type="dcterms:W3CDTF">2025-02-25T18:27:30Z</dcterms:modified>
</cp:coreProperties>
</file>