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Classes\2018-2019\Advanced Macroeconomics IE\Extras\"/>
    </mc:Choice>
  </mc:AlternateContent>
  <xr:revisionPtr revIDLastSave="0" documentId="13_ncr:1_{625537B6-6FBB-45CC-B695-C46F179CB4E7}" xr6:coauthVersionLast="36" xr6:coauthVersionMax="36" xr10:uidLastSave="{00000000-0000-0000-0000-000000000000}"/>
  <bookViews>
    <workbookView xWindow="0" yWindow="0" windowWidth="28800" windowHeight="12300" activeTab="1" xr2:uid="{00000000-000D-0000-FFFF-FFFF00000000}"/>
  </bookViews>
  <sheets>
    <sheet name="Simplest" sheetId="2" r:id="rId1"/>
    <sheet name="General" sheetId="5" r:id="rId2"/>
  </sheets>
  <definedNames>
    <definedName name="solver_adj" localSheetId="1" hidden="1">General!$C$11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General!$N$11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B3" i="2"/>
  <c r="Z3" i="5"/>
  <c r="D7" i="5" l="1"/>
  <c r="C7" i="5"/>
  <c r="V142" i="5" l="1"/>
  <c r="W142" i="5" s="1"/>
  <c r="V133" i="5"/>
  <c r="W133" i="5" s="1"/>
  <c r="B3" i="5"/>
  <c r="C3" i="5"/>
  <c r="E3" i="5"/>
  <c r="D7" i="2"/>
  <c r="G11" i="5"/>
  <c r="F12" i="5" s="1"/>
  <c r="V134" i="5" l="1"/>
  <c r="W134" i="5" l="1"/>
  <c r="V135" i="5"/>
  <c r="W135" i="5" l="1"/>
  <c r="V136" i="5"/>
  <c r="W136" i="5" l="1"/>
  <c r="V137" i="5"/>
  <c r="W137" i="5" l="1"/>
  <c r="V138" i="5"/>
  <c r="W138" i="5" l="1"/>
  <c r="V139" i="5"/>
  <c r="W139" i="5" l="1"/>
  <c r="V140" i="5"/>
  <c r="W140" i="5" l="1"/>
  <c r="V141" i="5"/>
  <c r="W141" i="5" s="1"/>
  <c r="D3" i="5" l="1"/>
  <c r="B7" i="5" l="1"/>
  <c r="B11" i="5" l="1"/>
  <c r="W3" i="5"/>
  <c r="Y3" i="5"/>
  <c r="V4" i="5"/>
  <c r="W4" i="5" s="1"/>
  <c r="Y2" i="5"/>
  <c r="F11" i="5" l="1"/>
  <c r="V5" i="5"/>
  <c r="W5" i="5" s="1"/>
  <c r="J11" i="5" l="1"/>
  <c r="H11" i="5"/>
  <c r="K11" i="5"/>
  <c r="L11" i="5" s="1"/>
  <c r="G12" i="5"/>
  <c r="V6" i="5"/>
  <c r="W6" i="5" s="1"/>
  <c r="H12" i="5" l="1"/>
  <c r="F13" i="5"/>
  <c r="J12" i="5"/>
  <c r="K12" i="5"/>
  <c r="V7" i="5"/>
  <c r="W7" i="5" s="1"/>
  <c r="L12" i="5" l="1"/>
  <c r="G13" i="5"/>
  <c r="F14" i="5" s="1"/>
  <c r="V8" i="5"/>
  <c r="W8" i="5" s="1"/>
  <c r="J13" i="5" l="1"/>
  <c r="V9" i="5"/>
  <c r="W9" i="5" s="1"/>
  <c r="K13" i="5" l="1"/>
  <c r="L13" i="5" s="1"/>
  <c r="H13" i="5"/>
  <c r="G14" i="5"/>
  <c r="F15" i="5" s="1"/>
  <c r="V10" i="5"/>
  <c r="W10" i="5" s="1"/>
  <c r="K14" i="5" l="1"/>
  <c r="H14" i="5"/>
  <c r="J14" i="5"/>
  <c r="G15" i="5"/>
  <c r="F16" i="5" s="1"/>
  <c r="V11" i="5"/>
  <c r="W11" i="5" s="1"/>
  <c r="K15" i="5" l="1"/>
  <c r="H15" i="5"/>
  <c r="L14" i="5"/>
  <c r="J15" i="5"/>
  <c r="V12" i="5"/>
  <c r="W12" i="5" s="1"/>
  <c r="G16" i="5" l="1"/>
  <c r="L15" i="5"/>
  <c r="J16" i="5"/>
  <c r="V13" i="5"/>
  <c r="W13" i="5" s="1"/>
  <c r="H16" i="5" l="1"/>
  <c r="F17" i="5"/>
  <c r="J17" i="5" s="1"/>
  <c r="K16" i="5"/>
  <c r="L16" i="5" s="1"/>
  <c r="V14" i="5"/>
  <c r="W14" i="5" s="1"/>
  <c r="G17" i="5" l="1"/>
  <c r="K17" i="5" s="1"/>
  <c r="L17" i="5" s="1"/>
  <c r="V15" i="5"/>
  <c r="W15" i="5" s="1"/>
  <c r="H17" i="5" l="1"/>
  <c r="F18" i="5"/>
  <c r="V16" i="5"/>
  <c r="W16" i="5" s="1"/>
  <c r="G18" i="5" l="1"/>
  <c r="F19" i="5" s="1"/>
  <c r="J18" i="5"/>
  <c r="V17" i="5"/>
  <c r="W17" i="5" s="1"/>
  <c r="K18" i="5" l="1"/>
  <c r="L18" i="5" s="1"/>
  <c r="H18" i="5"/>
  <c r="J19" i="5"/>
  <c r="G19" i="5"/>
  <c r="F20" i="5" s="1"/>
  <c r="V18" i="5"/>
  <c r="W18" i="5" s="1"/>
  <c r="K19" i="5" l="1"/>
  <c r="L19" i="5" s="1"/>
  <c r="H19" i="5"/>
  <c r="G20" i="5"/>
  <c r="F21" i="5" s="1"/>
  <c r="V19" i="5"/>
  <c r="W19" i="5" s="1"/>
  <c r="K20" i="5" l="1"/>
  <c r="H20" i="5"/>
  <c r="J20" i="5"/>
  <c r="G21" i="5"/>
  <c r="F22" i="5" s="1"/>
  <c r="V20" i="5"/>
  <c r="W20" i="5" s="1"/>
  <c r="L20" i="5" l="1"/>
  <c r="J21" i="5"/>
  <c r="V21" i="5"/>
  <c r="W21" i="5" s="1"/>
  <c r="K21" i="5" l="1"/>
  <c r="L21" i="5" s="1"/>
  <c r="H21" i="5"/>
  <c r="G22" i="5"/>
  <c r="F23" i="5" s="1"/>
  <c r="V22" i="5"/>
  <c r="W22" i="5" s="1"/>
  <c r="J22" i="5" l="1"/>
  <c r="V23" i="5"/>
  <c r="W23" i="5" s="1"/>
  <c r="K22" i="5" l="1"/>
  <c r="L22" i="5" s="1"/>
  <c r="H22" i="5"/>
  <c r="G23" i="5"/>
  <c r="F24" i="5" s="1"/>
  <c r="V24" i="5"/>
  <c r="W24" i="5" s="1"/>
  <c r="K23" i="5" l="1"/>
  <c r="H23" i="5"/>
  <c r="J23" i="5"/>
  <c r="G24" i="5"/>
  <c r="F25" i="5" s="1"/>
  <c r="V25" i="5"/>
  <c r="W25" i="5" s="1"/>
  <c r="L23" i="5" l="1"/>
  <c r="J24" i="5"/>
  <c r="V26" i="5"/>
  <c r="W26" i="5" s="1"/>
  <c r="K24" i="5" l="1"/>
  <c r="L24" i="5" s="1"/>
  <c r="H24" i="5"/>
  <c r="V27" i="5"/>
  <c r="W27" i="5" s="1"/>
  <c r="G25" i="5" l="1"/>
  <c r="J25" i="5"/>
  <c r="V28" i="5"/>
  <c r="W28" i="5" s="1"/>
  <c r="H25" i="5" l="1"/>
  <c r="F26" i="5"/>
  <c r="G26" i="5" s="1"/>
  <c r="K26" i="5" s="1"/>
  <c r="K25" i="5"/>
  <c r="L25" i="5" s="1"/>
  <c r="V29" i="5"/>
  <c r="W29" i="5" s="1"/>
  <c r="F27" i="5" l="1"/>
  <c r="G27" i="5" s="1"/>
  <c r="J26" i="5"/>
  <c r="L26" i="5" s="1"/>
  <c r="H26" i="5"/>
  <c r="V30" i="5"/>
  <c r="W30" i="5" s="1"/>
  <c r="F28" i="5" l="1"/>
  <c r="G28" i="5" s="1"/>
  <c r="J27" i="5"/>
  <c r="K27" i="5"/>
  <c r="H27" i="5"/>
  <c r="V31" i="5"/>
  <c r="W31" i="5" s="1"/>
  <c r="F29" i="5" l="1"/>
  <c r="G29" i="5" s="1"/>
  <c r="L27" i="5"/>
  <c r="K28" i="5"/>
  <c r="H28" i="5"/>
  <c r="J28" i="5"/>
  <c r="V32" i="5"/>
  <c r="W32" i="5" s="1"/>
  <c r="F30" i="5" l="1"/>
  <c r="G30" i="5" s="1"/>
  <c r="L28" i="5"/>
  <c r="K29" i="5"/>
  <c r="H29" i="5"/>
  <c r="J29" i="5"/>
  <c r="V33" i="5"/>
  <c r="W33" i="5" s="1"/>
  <c r="F31" i="5" l="1"/>
  <c r="L29" i="5"/>
  <c r="K30" i="5"/>
  <c r="H30" i="5"/>
  <c r="J30" i="5"/>
  <c r="V34" i="5"/>
  <c r="W34" i="5" s="1"/>
  <c r="L30" i="5" l="1"/>
  <c r="J31" i="5"/>
  <c r="G31" i="5"/>
  <c r="F32" i="5" s="1"/>
  <c r="V35" i="5"/>
  <c r="W35" i="5" s="1"/>
  <c r="H31" i="5" l="1"/>
  <c r="K31" i="5"/>
  <c r="L31" i="5" s="1"/>
  <c r="V36" i="5"/>
  <c r="W36" i="5" s="1"/>
  <c r="J32" i="5" l="1"/>
  <c r="G32" i="5"/>
  <c r="F33" i="5" s="1"/>
  <c r="V37" i="5"/>
  <c r="W37" i="5" s="1"/>
  <c r="H32" i="5" l="1"/>
  <c r="K32" i="5"/>
  <c r="L32" i="5" s="1"/>
  <c r="J33" i="5"/>
  <c r="G33" i="5"/>
  <c r="F34" i="5" s="1"/>
  <c r="V38" i="5"/>
  <c r="W38" i="5" s="1"/>
  <c r="H33" i="5" l="1"/>
  <c r="K33" i="5"/>
  <c r="L33" i="5" s="1"/>
  <c r="V39" i="5"/>
  <c r="W39" i="5" s="1"/>
  <c r="J34" i="5" l="1"/>
  <c r="G34" i="5"/>
  <c r="F35" i="5" s="1"/>
  <c r="V40" i="5"/>
  <c r="W40" i="5" s="1"/>
  <c r="J35" i="5" l="1"/>
  <c r="G35" i="5"/>
  <c r="F36" i="5" s="1"/>
  <c r="K34" i="5"/>
  <c r="L34" i="5" s="1"/>
  <c r="H34" i="5"/>
  <c r="V41" i="5"/>
  <c r="W41" i="5" s="1"/>
  <c r="G36" i="5" l="1"/>
  <c r="F37" i="5" s="1"/>
  <c r="H35" i="5"/>
  <c r="K35" i="5"/>
  <c r="L35" i="5" s="1"/>
  <c r="V42" i="5"/>
  <c r="W42" i="5" s="1"/>
  <c r="J36" i="5" l="1"/>
  <c r="K36" i="5"/>
  <c r="H36" i="5"/>
  <c r="G37" i="5"/>
  <c r="F38" i="5" s="1"/>
  <c r="V43" i="5"/>
  <c r="W43" i="5" s="1"/>
  <c r="L36" i="5" l="1"/>
  <c r="J37" i="5"/>
  <c r="H37" i="5"/>
  <c r="V44" i="5"/>
  <c r="W44" i="5" s="1"/>
  <c r="G38" i="5" l="1"/>
  <c r="F39" i="5" s="1"/>
  <c r="K37" i="5"/>
  <c r="L37" i="5" s="1"/>
  <c r="V45" i="5"/>
  <c r="W45" i="5" s="1"/>
  <c r="J38" i="5" l="1"/>
  <c r="V46" i="5"/>
  <c r="W46" i="5" s="1"/>
  <c r="K38" i="5" l="1"/>
  <c r="L38" i="5" s="1"/>
  <c r="H38" i="5"/>
  <c r="V47" i="5"/>
  <c r="W47" i="5" s="1"/>
  <c r="J39" i="5" l="1"/>
  <c r="G39" i="5"/>
  <c r="F40" i="5" s="1"/>
  <c r="V48" i="5"/>
  <c r="W48" i="5" s="1"/>
  <c r="G40" i="5" l="1"/>
  <c r="F41" i="5" s="1"/>
  <c r="H39" i="5"/>
  <c r="K39" i="5"/>
  <c r="L39" i="5" s="1"/>
  <c r="V49" i="5"/>
  <c r="W49" i="5" s="1"/>
  <c r="J40" i="5" l="1"/>
  <c r="K40" i="5"/>
  <c r="H40" i="5"/>
  <c r="G41" i="5"/>
  <c r="F42" i="5" s="1"/>
  <c r="V50" i="5"/>
  <c r="W50" i="5" s="1"/>
  <c r="L40" i="5" l="1"/>
  <c r="J41" i="5"/>
  <c r="H41" i="5"/>
  <c r="V51" i="5"/>
  <c r="W51" i="5" s="1"/>
  <c r="G42" i="5" l="1"/>
  <c r="F43" i="5" s="1"/>
  <c r="K41" i="5"/>
  <c r="L41" i="5" s="1"/>
  <c r="V52" i="5"/>
  <c r="W52" i="5" s="1"/>
  <c r="J42" i="5" l="1"/>
  <c r="V53" i="5"/>
  <c r="W53" i="5" s="1"/>
  <c r="K42" i="5" l="1"/>
  <c r="L42" i="5" s="1"/>
  <c r="H42" i="5"/>
  <c r="G43" i="5"/>
  <c r="F44" i="5" s="1"/>
  <c r="V54" i="5"/>
  <c r="W54" i="5" s="1"/>
  <c r="J43" i="5" l="1"/>
  <c r="H43" i="5"/>
  <c r="V55" i="5"/>
  <c r="W55" i="5" s="1"/>
  <c r="G44" i="5" l="1"/>
  <c r="F45" i="5" s="1"/>
  <c r="K43" i="5"/>
  <c r="L43" i="5" s="1"/>
  <c r="V56" i="5"/>
  <c r="W56" i="5" s="1"/>
  <c r="J44" i="5" l="1"/>
  <c r="V57" i="5"/>
  <c r="W57" i="5" s="1"/>
  <c r="K44" i="5" l="1"/>
  <c r="L44" i="5" s="1"/>
  <c r="H44" i="5"/>
  <c r="G45" i="5"/>
  <c r="F46" i="5" s="1"/>
  <c r="V58" i="5"/>
  <c r="W58" i="5" s="1"/>
  <c r="J45" i="5" l="1"/>
  <c r="H45" i="5"/>
  <c r="V59" i="5"/>
  <c r="W59" i="5" s="1"/>
  <c r="G46" i="5" l="1"/>
  <c r="F47" i="5" s="1"/>
  <c r="K45" i="5"/>
  <c r="L45" i="5" s="1"/>
  <c r="V60" i="5"/>
  <c r="W60" i="5" s="1"/>
  <c r="J46" i="5" l="1"/>
  <c r="V61" i="5"/>
  <c r="W61" i="5" s="1"/>
  <c r="K46" i="5" l="1"/>
  <c r="L46" i="5" s="1"/>
  <c r="H46" i="5"/>
  <c r="G47" i="5"/>
  <c r="F48" i="5" s="1"/>
  <c r="V62" i="5"/>
  <c r="W62" i="5" s="1"/>
  <c r="J47" i="5" l="1"/>
  <c r="H47" i="5"/>
  <c r="V63" i="5"/>
  <c r="W63" i="5" s="1"/>
  <c r="G48" i="5" l="1"/>
  <c r="F49" i="5" s="1"/>
  <c r="K47" i="5"/>
  <c r="L47" i="5" s="1"/>
  <c r="V64" i="5"/>
  <c r="W64" i="5" s="1"/>
  <c r="J48" i="5" l="1"/>
  <c r="V65" i="5"/>
  <c r="W65" i="5" s="1"/>
  <c r="K48" i="5" l="1"/>
  <c r="L48" i="5" s="1"/>
  <c r="H48" i="5"/>
  <c r="G49" i="5"/>
  <c r="F50" i="5" s="1"/>
  <c r="V66" i="5"/>
  <c r="W66" i="5" s="1"/>
  <c r="J49" i="5" l="1"/>
  <c r="H49" i="5"/>
  <c r="V67" i="5"/>
  <c r="W67" i="5" s="1"/>
  <c r="G50" i="5" l="1"/>
  <c r="F51" i="5" s="1"/>
  <c r="K49" i="5"/>
  <c r="L49" i="5" s="1"/>
  <c r="V68" i="5"/>
  <c r="W68" i="5" s="1"/>
  <c r="J50" i="5" l="1"/>
  <c r="V69" i="5"/>
  <c r="W69" i="5" s="1"/>
  <c r="K50" i="5" l="1"/>
  <c r="L50" i="5" s="1"/>
  <c r="H50" i="5"/>
  <c r="V70" i="5"/>
  <c r="W70" i="5" s="1"/>
  <c r="G51" i="5" l="1"/>
  <c r="J51" i="5"/>
  <c r="V71" i="5"/>
  <c r="W71" i="5" s="1"/>
  <c r="H51" i="5" l="1"/>
  <c r="F52" i="5"/>
  <c r="G52" i="5" s="1"/>
  <c r="K51" i="5"/>
  <c r="L51" i="5" s="1"/>
  <c r="V72" i="5"/>
  <c r="W72" i="5" s="1"/>
  <c r="F53" i="5" l="1"/>
  <c r="G53" i="5" s="1"/>
  <c r="J52" i="5"/>
  <c r="K52" i="5"/>
  <c r="H52" i="5"/>
  <c r="V73" i="5"/>
  <c r="W73" i="5" s="1"/>
  <c r="F54" i="5" l="1"/>
  <c r="L52" i="5"/>
  <c r="J53" i="5"/>
  <c r="H53" i="5"/>
  <c r="V74" i="5"/>
  <c r="W74" i="5" s="1"/>
  <c r="G54" i="5" l="1"/>
  <c r="F55" i="5" s="1"/>
  <c r="K53" i="5"/>
  <c r="L53" i="5" s="1"/>
  <c r="V75" i="5"/>
  <c r="W75" i="5" s="1"/>
  <c r="J54" i="5" l="1"/>
  <c r="V76" i="5"/>
  <c r="W76" i="5" s="1"/>
  <c r="K54" i="5" l="1"/>
  <c r="L54" i="5" s="1"/>
  <c r="H54" i="5"/>
  <c r="G55" i="5"/>
  <c r="F56" i="5" s="1"/>
  <c r="V77" i="5"/>
  <c r="W77" i="5" s="1"/>
  <c r="J55" i="5" l="1"/>
  <c r="H55" i="5"/>
  <c r="V78" i="5"/>
  <c r="W78" i="5" s="1"/>
  <c r="G56" i="5" l="1"/>
  <c r="F57" i="5" s="1"/>
  <c r="K55" i="5"/>
  <c r="L55" i="5" s="1"/>
  <c r="V79" i="5"/>
  <c r="W79" i="5" s="1"/>
  <c r="J56" i="5" l="1"/>
  <c r="V80" i="5"/>
  <c r="W80" i="5" s="1"/>
  <c r="K56" i="5" l="1"/>
  <c r="L56" i="5" s="1"/>
  <c r="H56" i="5"/>
  <c r="G57" i="5"/>
  <c r="F58" i="5" s="1"/>
  <c r="V81" i="5"/>
  <c r="W81" i="5" s="1"/>
  <c r="J57" i="5" l="1"/>
  <c r="H57" i="5"/>
  <c r="V82" i="5"/>
  <c r="W82" i="5" s="1"/>
  <c r="G58" i="5" l="1"/>
  <c r="F59" i="5" s="1"/>
  <c r="K57" i="5"/>
  <c r="L57" i="5" s="1"/>
  <c r="V83" i="5"/>
  <c r="W83" i="5" s="1"/>
  <c r="J58" i="5" l="1"/>
  <c r="V84" i="5"/>
  <c r="W84" i="5" s="1"/>
  <c r="K58" i="5" l="1"/>
  <c r="L58" i="5" s="1"/>
  <c r="H58" i="5"/>
  <c r="G59" i="5"/>
  <c r="F60" i="5" s="1"/>
  <c r="V85" i="5"/>
  <c r="W85" i="5" s="1"/>
  <c r="J59" i="5" l="1"/>
  <c r="H59" i="5"/>
  <c r="V86" i="5"/>
  <c r="W86" i="5" s="1"/>
  <c r="G60" i="5" l="1"/>
  <c r="F61" i="5" s="1"/>
  <c r="K59" i="5"/>
  <c r="L59" i="5" s="1"/>
  <c r="V87" i="5"/>
  <c r="W87" i="5" s="1"/>
  <c r="J60" i="5" l="1"/>
  <c r="V88" i="5"/>
  <c r="W88" i="5" s="1"/>
  <c r="K60" i="5" l="1"/>
  <c r="L60" i="5" s="1"/>
  <c r="H60" i="5"/>
  <c r="G61" i="5"/>
  <c r="F62" i="5" s="1"/>
  <c r="V89" i="5"/>
  <c r="W89" i="5" s="1"/>
  <c r="J61" i="5" l="1"/>
  <c r="H61" i="5"/>
  <c r="V90" i="5"/>
  <c r="W90" i="5" s="1"/>
  <c r="G62" i="5" l="1"/>
  <c r="F63" i="5" s="1"/>
  <c r="K61" i="5"/>
  <c r="L61" i="5" s="1"/>
  <c r="V91" i="5"/>
  <c r="W91" i="5" s="1"/>
  <c r="J62" i="5" l="1"/>
  <c r="V92" i="5"/>
  <c r="W92" i="5" s="1"/>
  <c r="K62" i="5" l="1"/>
  <c r="H62" i="5"/>
  <c r="G63" i="5"/>
  <c r="F64" i="5" s="1"/>
  <c r="L62" i="5"/>
  <c r="V93" i="5"/>
  <c r="W93" i="5" s="1"/>
  <c r="J63" i="5" l="1"/>
  <c r="H63" i="5"/>
  <c r="V94" i="5"/>
  <c r="W94" i="5" s="1"/>
  <c r="G64" i="5" l="1"/>
  <c r="F65" i="5" s="1"/>
  <c r="K63" i="5"/>
  <c r="L63" i="5" s="1"/>
  <c r="V95" i="5"/>
  <c r="W95" i="5" s="1"/>
  <c r="J64" i="5" l="1"/>
  <c r="V96" i="5"/>
  <c r="W96" i="5" s="1"/>
  <c r="K64" i="5" l="1"/>
  <c r="L64" i="5" s="1"/>
  <c r="H64" i="5"/>
  <c r="V97" i="5"/>
  <c r="W97" i="5" s="1"/>
  <c r="J65" i="5" l="1"/>
  <c r="G65" i="5"/>
  <c r="F66" i="5" s="1"/>
  <c r="V98" i="5"/>
  <c r="W98" i="5" s="1"/>
  <c r="H65" i="5" l="1"/>
  <c r="K65" i="5"/>
  <c r="L65" i="5" s="1"/>
  <c r="V99" i="5"/>
  <c r="W99" i="5" s="1"/>
  <c r="J66" i="5" l="1"/>
  <c r="G66" i="5"/>
  <c r="V100" i="5"/>
  <c r="W100" i="5" s="1"/>
  <c r="K66" i="5" l="1"/>
  <c r="L66" i="5" s="1"/>
  <c r="F67" i="5"/>
  <c r="G67" i="5" s="1"/>
  <c r="H67" i="5" s="1"/>
  <c r="H66" i="5"/>
  <c r="V101" i="5"/>
  <c r="W101" i="5" s="1"/>
  <c r="F68" i="5" l="1"/>
  <c r="G68" i="5" s="1"/>
  <c r="J67" i="5"/>
  <c r="K67" i="5"/>
  <c r="V102" i="5"/>
  <c r="W102" i="5" s="1"/>
  <c r="L67" i="5" l="1"/>
  <c r="F69" i="5"/>
  <c r="J68" i="5"/>
  <c r="V103" i="5"/>
  <c r="W103" i="5" s="1"/>
  <c r="K68" i="5" l="1"/>
  <c r="L68" i="5" s="1"/>
  <c r="H68" i="5"/>
  <c r="G69" i="5"/>
  <c r="F70" i="5" s="1"/>
  <c r="V104" i="5"/>
  <c r="W104" i="5" s="1"/>
  <c r="J69" i="5" l="1"/>
  <c r="H69" i="5"/>
  <c r="V105" i="5"/>
  <c r="W105" i="5" s="1"/>
  <c r="G70" i="5" l="1"/>
  <c r="F71" i="5" s="1"/>
  <c r="K69" i="5"/>
  <c r="L69" i="5" s="1"/>
  <c r="V106" i="5"/>
  <c r="W106" i="5" s="1"/>
  <c r="J70" i="5" l="1"/>
  <c r="V107" i="5"/>
  <c r="W107" i="5" s="1"/>
  <c r="K70" i="5" l="1"/>
  <c r="L70" i="5" s="1"/>
  <c r="H70" i="5"/>
  <c r="V108" i="5"/>
  <c r="W108" i="5" s="1"/>
  <c r="J71" i="5" l="1"/>
  <c r="G71" i="5"/>
  <c r="F72" i="5" s="1"/>
  <c r="V109" i="5"/>
  <c r="W109" i="5" s="1"/>
  <c r="G72" i="5" l="1"/>
  <c r="F73" i="5" s="1"/>
  <c r="H71" i="5"/>
  <c r="K71" i="5"/>
  <c r="L71" i="5" s="1"/>
  <c r="V110" i="5"/>
  <c r="W110" i="5" s="1"/>
  <c r="J72" i="5" l="1"/>
  <c r="K72" i="5"/>
  <c r="H72" i="5"/>
  <c r="G73" i="5"/>
  <c r="F74" i="5" s="1"/>
  <c r="V111" i="5"/>
  <c r="W111" i="5" s="1"/>
  <c r="L72" i="5" l="1"/>
  <c r="J73" i="5"/>
  <c r="H73" i="5"/>
  <c r="V112" i="5"/>
  <c r="W112" i="5" s="1"/>
  <c r="G74" i="5" l="1"/>
  <c r="F75" i="5" s="1"/>
  <c r="K73" i="5"/>
  <c r="L73" i="5" s="1"/>
  <c r="V113" i="5"/>
  <c r="W113" i="5" s="1"/>
  <c r="J74" i="5" l="1"/>
  <c r="V114" i="5"/>
  <c r="W114" i="5" s="1"/>
  <c r="K74" i="5" l="1"/>
  <c r="L74" i="5" s="1"/>
  <c r="H74" i="5"/>
  <c r="G75" i="5"/>
  <c r="F76" i="5" s="1"/>
  <c r="V115" i="5"/>
  <c r="W115" i="5" s="1"/>
  <c r="J75" i="5" l="1"/>
  <c r="H75" i="5"/>
  <c r="V116" i="5"/>
  <c r="W116" i="5" s="1"/>
  <c r="G76" i="5" l="1"/>
  <c r="F77" i="5" s="1"/>
  <c r="K75" i="5"/>
  <c r="L75" i="5" s="1"/>
  <c r="V117" i="5"/>
  <c r="W117" i="5" s="1"/>
  <c r="J76" i="5" l="1"/>
  <c r="V118" i="5"/>
  <c r="W118" i="5" s="1"/>
  <c r="K76" i="5" l="1"/>
  <c r="L76" i="5" s="1"/>
  <c r="H76" i="5"/>
  <c r="G77" i="5"/>
  <c r="F78" i="5" s="1"/>
  <c r="V119" i="5"/>
  <c r="W119" i="5" s="1"/>
  <c r="J77" i="5" l="1"/>
  <c r="H77" i="5"/>
  <c r="V120" i="5"/>
  <c r="W120" i="5" s="1"/>
  <c r="G78" i="5" l="1"/>
  <c r="F79" i="5" s="1"/>
  <c r="K77" i="5"/>
  <c r="L77" i="5" s="1"/>
  <c r="V121" i="5"/>
  <c r="W121" i="5" s="1"/>
  <c r="J78" i="5" l="1"/>
  <c r="V122" i="5"/>
  <c r="W122" i="5" s="1"/>
  <c r="K78" i="5" l="1"/>
  <c r="L78" i="5" s="1"/>
  <c r="H78" i="5"/>
  <c r="G79" i="5"/>
  <c r="F80" i="5" s="1"/>
  <c r="V123" i="5"/>
  <c r="W123" i="5" s="1"/>
  <c r="J79" i="5" l="1"/>
  <c r="H79" i="5"/>
  <c r="V124" i="5"/>
  <c r="W124" i="5" s="1"/>
  <c r="G80" i="5" l="1"/>
  <c r="F81" i="5" s="1"/>
  <c r="K79" i="5"/>
  <c r="L79" i="5" s="1"/>
  <c r="V125" i="5"/>
  <c r="W125" i="5" s="1"/>
  <c r="J80" i="5" l="1"/>
  <c r="V126" i="5"/>
  <c r="W126" i="5" s="1"/>
  <c r="K80" i="5" l="1"/>
  <c r="L80" i="5" s="1"/>
  <c r="H80" i="5"/>
  <c r="G81" i="5"/>
  <c r="F82" i="5" s="1"/>
  <c r="V127" i="5"/>
  <c r="W127" i="5" s="1"/>
  <c r="J81" i="5" l="1"/>
  <c r="H81" i="5"/>
  <c r="V128" i="5"/>
  <c r="W128" i="5" s="1"/>
  <c r="G82" i="5" l="1"/>
  <c r="F83" i="5" s="1"/>
  <c r="K81" i="5"/>
  <c r="L81" i="5" s="1"/>
  <c r="V129" i="5"/>
  <c r="W129" i="5" s="1"/>
  <c r="J82" i="5" l="1"/>
  <c r="V130" i="5"/>
  <c r="W130" i="5" s="1"/>
  <c r="K82" i="5" l="1"/>
  <c r="L82" i="5" s="1"/>
  <c r="H82" i="5"/>
  <c r="G83" i="5"/>
  <c r="F84" i="5" s="1"/>
  <c r="V131" i="5"/>
  <c r="W131" i="5" s="1"/>
  <c r="J83" i="5" l="1"/>
  <c r="H83" i="5"/>
  <c r="V132" i="5"/>
  <c r="W132" i="5" s="1"/>
  <c r="G84" i="5" l="1"/>
  <c r="F85" i="5" s="1"/>
  <c r="K83" i="5"/>
  <c r="L83" i="5" s="1"/>
  <c r="J84" i="5" l="1"/>
  <c r="K84" i="5" l="1"/>
  <c r="L84" i="5" s="1"/>
  <c r="H84" i="5"/>
  <c r="G85" i="5"/>
  <c r="F86" i="5" s="1"/>
  <c r="J85" i="5" l="1"/>
  <c r="H85" i="5"/>
  <c r="G86" i="5" l="1"/>
  <c r="F87" i="5" s="1"/>
  <c r="K85" i="5"/>
  <c r="L85" i="5" s="1"/>
  <c r="J86" i="5" l="1"/>
  <c r="K86" i="5" l="1"/>
  <c r="L86" i="5" s="1"/>
  <c r="H86" i="5"/>
  <c r="G87" i="5"/>
  <c r="F88" i="5" s="1"/>
  <c r="J87" i="5" l="1"/>
  <c r="H87" i="5"/>
  <c r="G88" i="5" l="1"/>
  <c r="F89" i="5" s="1"/>
  <c r="K87" i="5"/>
  <c r="L87" i="5" s="1"/>
  <c r="J88" i="5" l="1"/>
  <c r="K88" i="5" l="1"/>
  <c r="H88" i="5"/>
  <c r="G89" i="5"/>
  <c r="F90" i="5" s="1"/>
  <c r="L88" i="5"/>
  <c r="J89" i="5" l="1"/>
  <c r="H89" i="5"/>
  <c r="G90" i="5" l="1"/>
  <c r="F91" i="5" s="1"/>
  <c r="K89" i="5"/>
  <c r="L89" i="5" s="1"/>
  <c r="J90" i="5" l="1"/>
  <c r="K90" i="5" l="1"/>
  <c r="L90" i="5" s="1"/>
  <c r="H90" i="5"/>
  <c r="G91" i="5"/>
  <c r="F92" i="5" s="1"/>
  <c r="J91" i="5" l="1"/>
  <c r="H91" i="5"/>
  <c r="F27" i="2"/>
  <c r="G27" i="2"/>
  <c r="B7" i="2"/>
  <c r="B28" i="2" s="1"/>
  <c r="G92" i="5" l="1"/>
  <c r="F93" i="5" s="1"/>
  <c r="K91" i="5"/>
  <c r="L91" i="5" s="1"/>
  <c r="B11" i="2"/>
  <c r="E28" i="2"/>
  <c r="B27" i="2"/>
  <c r="C7" i="2"/>
  <c r="C28" i="2" s="1"/>
  <c r="J92" i="5" l="1"/>
  <c r="F28" i="2"/>
  <c r="E29" i="2"/>
  <c r="G28" i="2"/>
  <c r="C11" i="2"/>
  <c r="G11" i="2" s="1"/>
  <c r="F11" i="2"/>
  <c r="H11" i="2" l="1"/>
  <c r="K92" i="5"/>
  <c r="L92" i="5" s="1"/>
  <c r="H92" i="5"/>
  <c r="G93" i="5"/>
  <c r="F94" i="5" s="1"/>
  <c r="E30" i="2"/>
  <c r="F29" i="2"/>
  <c r="G29" i="2"/>
  <c r="F12" i="2"/>
  <c r="J93" i="5" l="1"/>
  <c r="H93" i="5"/>
  <c r="G12" i="2"/>
  <c r="G30" i="2"/>
  <c r="E31" i="2"/>
  <c r="F30" i="2"/>
  <c r="F13" i="2" l="1"/>
  <c r="H12" i="2"/>
  <c r="G94" i="5"/>
  <c r="F95" i="5" s="1"/>
  <c r="K93" i="5"/>
  <c r="L93" i="5" s="1"/>
  <c r="G13" i="2"/>
  <c r="F31" i="2"/>
  <c r="G31" i="2"/>
  <c r="E32" i="2"/>
  <c r="F14" i="2" l="1"/>
  <c r="H13" i="2"/>
  <c r="J94" i="5"/>
  <c r="G14" i="2"/>
  <c r="F32" i="2"/>
  <c r="G32" i="2"/>
  <c r="E33" i="2"/>
  <c r="F15" i="2" l="1"/>
  <c r="H14" i="2"/>
  <c r="K94" i="5"/>
  <c r="L94" i="5" s="1"/>
  <c r="H94" i="5"/>
  <c r="G15" i="2"/>
  <c r="E34" i="2"/>
  <c r="F33" i="2"/>
  <c r="G33" i="2"/>
  <c r="F16" i="2" l="1"/>
  <c r="H15" i="2"/>
  <c r="J95" i="5"/>
  <c r="G95" i="5"/>
  <c r="F96" i="5" s="1"/>
  <c r="G16" i="2"/>
  <c r="E35" i="2"/>
  <c r="G34" i="2"/>
  <c r="F34" i="2"/>
  <c r="F17" i="2" l="1"/>
  <c r="H16" i="2"/>
  <c r="G96" i="5"/>
  <c r="F97" i="5" s="1"/>
  <c r="H95" i="5"/>
  <c r="K95" i="5"/>
  <c r="L95" i="5" s="1"/>
  <c r="G17" i="2"/>
  <c r="E36" i="2"/>
  <c r="G35" i="2"/>
  <c r="F35" i="2"/>
  <c r="J96" i="5" l="1"/>
  <c r="F18" i="2"/>
  <c r="G18" i="2" s="1"/>
  <c r="H17" i="2"/>
  <c r="K96" i="5"/>
  <c r="H96" i="5"/>
  <c r="G97" i="5"/>
  <c r="F98" i="5" s="1"/>
  <c r="E37" i="2"/>
  <c r="F36" i="2"/>
  <c r="G36" i="2"/>
  <c r="L96" i="5" l="1"/>
  <c r="F19" i="2"/>
  <c r="G19" i="2" s="1"/>
  <c r="H18" i="2"/>
  <c r="J97" i="5"/>
  <c r="H97" i="5"/>
  <c r="E38" i="2"/>
  <c r="F37" i="2"/>
  <c r="G37" i="2"/>
  <c r="F20" i="2" l="1"/>
  <c r="G20" i="2" s="1"/>
  <c r="H19" i="2"/>
  <c r="G98" i="5"/>
  <c r="F99" i="5" s="1"/>
  <c r="K97" i="5"/>
  <c r="L97" i="5" s="1"/>
  <c r="E39" i="2"/>
  <c r="G38" i="2"/>
  <c r="F38" i="2"/>
  <c r="F21" i="2" l="1"/>
  <c r="G21" i="2" s="1"/>
  <c r="H21" i="2" s="1"/>
  <c r="H20" i="2"/>
  <c r="J98" i="5"/>
  <c r="E40" i="2"/>
  <c r="G39" i="2"/>
  <c r="F39" i="2"/>
  <c r="K98" i="5" l="1"/>
  <c r="L98" i="5" s="1"/>
  <c r="H98" i="5"/>
  <c r="E41" i="2"/>
  <c r="F40" i="2"/>
  <c r="G40" i="2"/>
  <c r="J99" i="5" l="1"/>
  <c r="G99" i="5"/>
  <c r="F100" i="5" s="1"/>
  <c r="E42" i="2"/>
  <c r="F41" i="2"/>
  <c r="G41" i="2"/>
  <c r="G100" i="5" l="1"/>
  <c r="F101" i="5" s="1"/>
  <c r="H99" i="5"/>
  <c r="K99" i="5"/>
  <c r="L99" i="5" s="1"/>
  <c r="E43" i="2"/>
  <c r="G42" i="2"/>
  <c r="F42" i="2"/>
  <c r="J100" i="5" l="1"/>
  <c r="K100" i="5"/>
  <c r="H100" i="5"/>
  <c r="G101" i="5"/>
  <c r="F102" i="5" s="1"/>
  <c r="E44" i="2"/>
  <c r="G43" i="2"/>
  <c r="F43" i="2"/>
  <c r="L100" i="5" l="1"/>
  <c r="J101" i="5"/>
  <c r="H101" i="5"/>
  <c r="E45" i="2"/>
  <c r="F44" i="2"/>
  <c r="G44" i="2"/>
  <c r="G102" i="5" l="1"/>
  <c r="F103" i="5" s="1"/>
  <c r="K101" i="5"/>
  <c r="L101" i="5" s="1"/>
  <c r="E46" i="2"/>
  <c r="F45" i="2"/>
  <c r="G45" i="2"/>
  <c r="J102" i="5" l="1"/>
  <c r="E47" i="2"/>
  <c r="G46" i="2"/>
  <c r="F46" i="2"/>
  <c r="K102" i="5" l="1"/>
  <c r="L102" i="5" s="1"/>
  <c r="H102" i="5"/>
  <c r="E48" i="2"/>
  <c r="G47" i="2"/>
  <c r="F47" i="2"/>
  <c r="J103" i="5" l="1"/>
  <c r="G103" i="5"/>
  <c r="F104" i="5" s="1"/>
  <c r="E49" i="2"/>
  <c r="F48" i="2"/>
  <c r="G48" i="2"/>
  <c r="G104" i="5" l="1"/>
  <c r="F105" i="5" s="1"/>
  <c r="H103" i="5"/>
  <c r="K103" i="5"/>
  <c r="L103" i="5" s="1"/>
  <c r="E50" i="2"/>
  <c r="F49" i="2"/>
  <c r="G49" i="2"/>
  <c r="J104" i="5" l="1"/>
  <c r="K104" i="5"/>
  <c r="H104" i="5"/>
  <c r="G105" i="5"/>
  <c r="F106" i="5" s="1"/>
  <c r="E51" i="2"/>
  <c r="G50" i="2"/>
  <c r="F50" i="2"/>
  <c r="L104" i="5" l="1"/>
  <c r="J105" i="5"/>
  <c r="H105" i="5"/>
  <c r="E52" i="2"/>
  <c r="G51" i="2"/>
  <c r="F51" i="2"/>
  <c r="G106" i="5" l="1"/>
  <c r="F107" i="5" s="1"/>
  <c r="K105" i="5"/>
  <c r="L105" i="5" s="1"/>
  <c r="E53" i="2"/>
  <c r="F52" i="2"/>
  <c r="G52" i="2"/>
  <c r="J106" i="5" l="1"/>
  <c r="E54" i="2"/>
  <c r="F53" i="2"/>
  <c r="G53" i="2"/>
  <c r="K106" i="5" l="1"/>
  <c r="L106" i="5" s="1"/>
  <c r="H106" i="5"/>
  <c r="E55" i="2"/>
  <c r="G54" i="2"/>
  <c r="F54" i="2"/>
  <c r="J107" i="5" l="1"/>
  <c r="G107" i="5"/>
  <c r="F108" i="5" s="1"/>
  <c r="E56" i="2"/>
  <c r="G55" i="2"/>
  <c r="F55" i="2"/>
  <c r="G108" i="5" l="1"/>
  <c r="F109" i="5" s="1"/>
  <c r="H107" i="5"/>
  <c r="K107" i="5"/>
  <c r="L107" i="5" s="1"/>
  <c r="E57" i="2"/>
  <c r="F56" i="2"/>
  <c r="G56" i="2"/>
  <c r="J108" i="5" l="1"/>
  <c r="K108" i="5"/>
  <c r="H108" i="5"/>
  <c r="G109" i="5"/>
  <c r="F110" i="5" s="1"/>
  <c r="E58" i="2"/>
  <c r="F57" i="2"/>
  <c r="G57" i="2"/>
  <c r="L108" i="5" l="1"/>
  <c r="J109" i="5"/>
  <c r="H109" i="5"/>
  <c r="E59" i="2"/>
  <c r="G58" i="2"/>
  <c r="F58" i="2"/>
  <c r="G110" i="5" l="1"/>
  <c r="F111" i="5" s="1"/>
  <c r="K109" i="5"/>
  <c r="L109" i="5" s="1"/>
  <c r="E60" i="2"/>
  <c r="G59" i="2"/>
  <c r="F59" i="2"/>
  <c r="J110" i="5" l="1"/>
  <c r="E61" i="2"/>
  <c r="F60" i="2"/>
  <c r="G60" i="2"/>
  <c r="K110" i="5" l="1"/>
  <c r="H110" i="5"/>
  <c r="L110" i="5"/>
  <c r="E62" i="2"/>
  <c r="F61" i="2"/>
  <c r="G61" i="2"/>
  <c r="G111" i="5" l="1"/>
  <c r="F112" i="5" s="1"/>
  <c r="J111" i="5"/>
  <c r="E63" i="2"/>
  <c r="G62" i="2"/>
  <c r="F62" i="2"/>
  <c r="G112" i="5" l="1"/>
  <c r="F113" i="5" s="1"/>
  <c r="J112" i="5"/>
  <c r="K111" i="5"/>
  <c r="L111" i="5" s="1"/>
  <c r="H111" i="5"/>
  <c r="E64" i="2"/>
  <c r="G63" i="2"/>
  <c r="F63" i="2"/>
  <c r="J113" i="5" l="1"/>
  <c r="G113" i="5"/>
  <c r="F114" i="5" s="1"/>
  <c r="H112" i="5"/>
  <c r="K112" i="5"/>
  <c r="L112" i="5" s="1"/>
  <c r="E65" i="2"/>
  <c r="F64" i="2"/>
  <c r="G64" i="2"/>
  <c r="H113" i="5" l="1"/>
  <c r="K113" i="5"/>
  <c r="L113" i="5" s="1"/>
  <c r="J114" i="5"/>
  <c r="G114" i="5"/>
  <c r="F115" i="5" s="1"/>
  <c r="E66" i="2"/>
  <c r="F65" i="2"/>
  <c r="G65" i="2"/>
  <c r="H114" i="5" l="1"/>
  <c r="K114" i="5"/>
  <c r="L114" i="5" s="1"/>
  <c r="E67" i="2"/>
  <c r="G66" i="2"/>
  <c r="F66" i="2"/>
  <c r="J115" i="5" l="1"/>
  <c r="G115" i="5"/>
  <c r="F116" i="5" s="1"/>
  <c r="E68" i="2"/>
  <c r="G67" i="2"/>
  <c r="F67" i="2"/>
  <c r="H115" i="5" l="1"/>
  <c r="K115" i="5"/>
  <c r="L115" i="5" s="1"/>
  <c r="E69" i="2"/>
  <c r="F68" i="2"/>
  <c r="G68" i="2"/>
  <c r="J116" i="5" l="1"/>
  <c r="G116" i="5"/>
  <c r="F117" i="5" s="1"/>
  <c r="E70" i="2"/>
  <c r="F69" i="2"/>
  <c r="G69" i="2"/>
  <c r="H116" i="5" l="1"/>
  <c r="K116" i="5"/>
  <c r="L116" i="5" s="1"/>
  <c r="E71" i="2"/>
  <c r="G70" i="2"/>
  <c r="F70" i="2"/>
  <c r="J117" i="5" l="1"/>
  <c r="G117" i="5"/>
  <c r="F118" i="5" s="1"/>
  <c r="E72" i="2"/>
  <c r="G71" i="2"/>
  <c r="F71" i="2"/>
  <c r="H117" i="5" l="1"/>
  <c r="K117" i="5"/>
  <c r="L117" i="5" s="1"/>
  <c r="E73" i="2"/>
  <c r="F72" i="2"/>
  <c r="G72" i="2"/>
  <c r="J118" i="5" l="1"/>
  <c r="G118" i="5"/>
  <c r="F119" i="5" s="1"/>
  <c r="E74" i="2"/>
  <c r="F73" i="2"/>
  <c r="G73" i="2"/>
  <c r="H118" i="5" l="1"/>
  <c r="K118" i="5"/>
  <c r="L118" i="5" s="1"/>
  <c r="E75" i="2"/>
  <c r="G74" i="2"/>
  <c r="F74" i="2"/>
  <c r="J119" i="5" l="1"/>
  <c r="G119" i="5"/>
  <c r="F120" i="5" s="1"/>
  <c r="E76" i="2"/>
  <c r="G75" i="2"/>
  <c r="F75" i="2"/>
  <c r="J120" i="5" l="1"/>
  <c r="G120" i="5"/>
  <c r="F121" i="5" s="1"/>
  <c r="H119" i="5"/>
  <c r="K119" i="5"/>
  <c r="L119" i="5" s="1"/>
  <c r="E77" i="2"/>
  <c r="F76" i="2"/>
  <c r="G76" i="2"/>
  <c r="J121" i="5" l="1"/>
  <c r="G121" i="5"/>
  <c r="F122" i="5" s="1"/>
  <c r="H120" i="5"/>
  <c r="K120" i="5"/>
  <c r="L120" i="5" s="1"/>
  <c r="E78" i="2"/>
  <c r="F77" i="2"/>
  <c r="G77" i="2"/>
  <c r="J122" i="5" l="1"/>
  <c r="G122" i="5"/>
  <c r="F123" i="5" s="1"/>
  <c r="H121" i="5"/>
  <c r="K121" i="5"/>
  <c r="L121" i="5" s="1"/>
  <c r="E79" i="2"/>
  <c r="G78" i="2"/>
  <c r="F78" i="2"/>
  <c r="H122" i="5" l="1"/>
  <c r="K122" i="5"/>
  <c r="L122" i="5" s="1"/>
  <c r="G123" i="5"/>
  <c r="F124" i="5" s="1"/>
  <c r="J123" i="5"/>
  <c r="E80" i="2"/>
  <c r="G79" i="2"/>
  <c r="F79" i="2"/>
  <c r="H123" i="5" l="1"/>
  <c r="K123" i="5"/>
  <c r="L123" i="5" s="1"/>
  <c r="E81" i="2"/>
  <c r="F80" i="2"/>
  <c r="G80" i="2"/>
  <c r="G124" i="5" l="1"/>
  <c r="F125" i="5" s="1"/>
  <c r="J124" i="5"/>
  <c r="E82" i="2"/>
  <c r="F81" i="2"/>
  <c r="G81" i="2"/>
  <c r="J125" i="5" l="1"/>
  <c r="G125" i="5"/>
  <c r="F126" i="5" s="1"/>
  <c r="H124" i="5"/>
  <c r="K124" i="5"/>
  <c r="L124" i="5" s="1"/>
  <c r="E83" i="2"/>
  <c r="G82" i="2"/>
  <c r="F82" i="2"/>
  <c r="J126" i="5" l="1"/>
  <c r="G126" i="5"/>
  <c r="F127" i="5" s="1"/>
  <c r="H125" i="5"/>
  <c r="K125" i="5"/>
  <c r="L125" i="5" s="1"/>
  <c r="E84" i="2"/>
  <c r="G83" i="2"/>
  <c r="F83" i="2"/>
  <c r="H126" i="5" l="1"/>
  <c r="K126" i="5"/>
  <c r="L126" i="5" s="1"/>
  <c r="J127" i="5"/>
  <c r="G127" i="5"/>
  <c r="F128" i="5" s="1"/>
  <c r="E85" i="2"/>
  <c r="F84" i="2"/>
  <c r="G84" i="2"/>
  <c r="H127" i="5" l="1"/>
  <c r="K127" i="5"/>
  <c r="L127" i="5" s="1"/>
  <c r="E86" i="2"/>
  <c r="F85" i="2"/>
  <c r="G85" i="2"/>
  <c r="J128" i="5" l="1"/>
  <c r="G128" i="5"/>
  <c r="F129" i="5" s="1"/>
  <c r="E87" i="2"/>
  <c r="G86" i="2"/>
  <c r="F86" i="2"/>
  <c r="J129" i="5" l="1"/>
  <c r="G129" i="5"/>
  <c r="F130" i="5" s="1"/>
  <c r="H128" i="5"/>
  <c r="K128" i="5"/>
  <c r="L128" i="5" s="1"/>
  <c r="E88" i="2"/>
  <c r="G87" i="2"/>
  <c r="F87" i="2"/>
  <c r="H129" i="5" l="1"/>
  <c r="K129" i="5"/>
  <c r="L129" i="5" s="1"/>
  <c r="G130" i="5"/>
  <c r="F131" i="5" s="1"/>
  <c r="J130" i="5"/>
  <c r="E89" i="2"/>
  <c r="F88" i="2"/>
  <c r="G88" i="2"/>
  <c r="H130" i="5" l="1"/>
  <c r="K130" i="5"/>
  <c r="L130" i="5" s="1"/>
  <c r="E90" i="2"/>
  <c r="F89" i="2"/>
  <c r="G89" i="2"/>
  <c r="G131" i="5" l="1"/>
  <c r="J131" i="5"/>
  <c r="E91" i="2"/>
  <c r="G90" i="2"/>
  <c r="F90" i="2"/>
  <c r="H131" i="5" l="1"/>
  <c r="K131" i="5"/>
  <c r="L131" i="5" s="1"/>
  <c r="N11" i="5" s="1"/>
  <c r="E92" i="2"/>
  <c r="G91" i="2"/>
  <c r="F91" i="2"/>
  <c r="E93" i="2" l="1"/>
  <c r="F92" i="2"/>
  <c r="G92" i="2"/>
  <c r="E94" i="2" l="1"/>
  <c r="F93" i="2"/>
  <c r="G93" i="2"/>
  <c r="E95" i="2" l="1"/>
  <c r="G94" i="2"/>
  <c r="F94" i="2"/>
  <c r="E96" i="2" l="1"/>
  <c r="G95" i="2"/>
  <c r="F95" i="2"/>
  <c r="E97" i="2" l="1"/>
  <c r="F96" i="2"/>
  <c r="G96" i="2"/>
  <c r="E98" i="2" l="1"/>
  <c r="F97" i="2"/>
  <c r="G97" i="2"/>
  <c r="E99" i="2" l="1"/>
  <c r="G98" i="2"/>
  <c r="F98" i="2"/>
  <c r="E100" i="2" l="1"/>
  <c r="G99" i="2"/>
  <c r="F99" i="2"/>
  <c r="E101" i="2" l="1"/>
  <c r="F100" i="2"/>
  <c r="G100" i="2"/>
  <c r="E102" i="2" l="1"/>
  <c r="F101" i="2"/>
  <c r="G101" i="2"/>
  <c r="E103" i="2" l="1"/>
  <c r="G102" i="2"/>
  <c r="F102" i="2"/>
  <c r="E104" i="2" l="1"/>
  <c r="G103" i="2"/>
  <c r="F103" i="2"/>
  <c r="E105" i="2" l="1"/>
  <c r="F104" i="2"/>
  <c r="G104" i="2"/>
  <c r="E106" i="2" l="1"/>
  <c r="F105" i="2"/>
  <c r="G105" i="2"/>
  <c r="E107" i="2" l="1"/>
  <c r="G106" i="2"/>
  <c r="F106" i="2"/>
  <c r="E108" i="2" l="1"/>
  <c r="G107" i="2"/>
  <c r="F107" i="2"/>
  <c r="E109" i="2" l="1"/>
  <c r="F108" i="2"/>
  <c r="G108" i="2"/>
  <c r="E110" i="2" l="1"/>
  <c r="F109" i="2"/>
  <c r="G109" i="2"/>
  <c r="E111" i="2" l="1"/>
  <c r="G110" i="2"/>
  <c r="F110" i="2"/>
  <c r="E112" i="2" l="1"/>
  <c r="G111" i="2"/>
  <c r="F111" i="2"/>
  <c r="E113" i="2" l="1"/>
  <c r="F112" i="2"/>
  <c r="G112" i="2"/>
  <c r="E114" i="2" l="1"/>
  <c r="F113" i="2"/>
  <c r="G113" i="2"/>
  <c r="E115" i="2" l="1"/>
  <c r="G114" i="2"/>
  <c r="F114" i="2"/>
  <c r="E116" i="2" l="1"/>
  <c r="G115" i="2"/>
  <c r="F115" i="2"/>
  <c r="E117" i="2" l="1"/>
  <c r="F116" i="2"/>
  <c r="G116" i="2"/>
  <c r="E118" i="2" l="1"/>
  <c r="F117" i="2"/>
  <c r="G117" i="2"/>
  <c r="E119" i="2" l="1"/>
  <c r="G118" i="2"/>
  <c r="F118" i="2"/>
  <c r="E120" i="2" l="1"/>
  <c r="G119" i="2"/>
  <c r="F119" i="2"/>
  <c r="E121" i="2" l="1"/>
  <c r="F120" i="2"/>
  <c r="G120" i="2"/>
  <c r="E122" i="2" l="1"/>
  <c r="F121" i="2"/>
  <c r="G121" i="2"/>
  <c r="E123" i="2" l="1"/>
  <c r="G122" i="2"/>
  <c r="F122" i="2"/>
  <c r="E124" i="2" l="1"/>
  <c r="G123" i="2"/>
  <c r="F123" i="2"/>
  <c r="E125" i="2" l="1"/>
  <c r="F124" i="2"/>
  <c r="G124" i="2"/>
  <c r="E126" i="2" l="1"/>
  <c r="F125" i="2"/>
  <c r="G125" i="2"/>
  <c r="E127" i="2" l="1"/>
  <c r="G126" i="2"/>
  <c r="F126" i="2"/>
  <c r="E128" i="2" l="1"/>
  <c r="G127" i="2"/>
  <c r="F127" i="2"/>
  <c r="E129" i="2" l="1"/>
  <c r="F128" i="2"/>
  <c r="G128" i="2"/>
  <c r="E130" i="2" l="1"/>
  <c r="F129" i="2"/>
  <c r="G129" i="2"/>
  <c r="E131" i="2" l="1"/>
  <c r="G130" i="2"/>
  <c r="F130" i="2"/>
  <c r="E132" i="2" l="1"/>
  <c r="G131" i="2"/>
  <c r="F131" i="2"/>
  <c r="E133" i="2" l="1"/>
  <c r="F132" i="2"/>
  <c r="G132" i="2"/>
  <c r="E134" i="2" l="1"/>
  <c r="F133" i="2"/>
  <c r="G133" i="2"/>
  <c r="E135" i="2" l="1"/>
  <c r="G134" i="2"/>
  <c r="F134" i="2"/>
  <c r="E136" i="2" l="1"/>
  <c r="G135" i="2"/>
  <c r="F135" i="2"/>
  <c r="E137" i="2" l="1"/>
  <c r="F136" i="2"/>
  <c r="G136" i="2"/>
  <c r="E138" i="2" l="1"/>
  <c r="F137" i="2"/>
  <c r="G137" i="2"/>
  <c r="E139" i="2" l="1"/>
  <c r="G138" i="2"/>
  <c r="F138" i="2"/>
  <c r="E140" i="2" l="1"/>
  <c r="G139" i="2"/>
  <c r="F139" i="2"/>
  <c r="E141" i="2" l="1"/>
  <c r="F140" i="2"/>
  <c r="G140" i="2"/>
  <c r="E142" i="2" l="1"/>
  <c r="F141" i="2"/>
  <c r="G141" i="2"/>
  <c r="E143" i="2" l="1"/>
  <c r="G142" i="2"/>
  <c r="F142" i="2"/>
  <c r="E144" i="2" l="1"/>
  <c r="G143" i="2"/>
  <c r="F143" i="2"/>
  <c r="E145" i="2" l="1"/>
  <c r="F144" i="2"/>
  <c r="G144" i="2"/>
  <c r="E146" i="2" l="1"/>
  <c r="F145" i="2"/>
  <c r="G145" i="2"/>
  <c r="E147" i="2" l="1"/>
  <c r="G146" i="2"/>
  <c r="F146" i="2"/>
  <c r="E148" i="2" l="1"/>
  <c r="G147" i="2"/>
  <c r="F147" i="2"/>
  <c r="E149" i="2" l="1"/>
  <c r="F148" i="2"/>
  <c r="G148" i="2"/>
  <c r="E150" i="2" l="1"/>
  <c r="F149" i="2"/>
  <c r="G149" i="2"/>
  <c r="E151" i="2" l="1"/>
  <c r="G150" i="2"/>
  <c r="F150" i="2"/>
  <c r="E152" i="2" l="1"/>
  <c r="G151" i="2"/>
  <c r="F151" i="2"/>
  <c r="E153" i="2" l="1"/>
  <c r="F152" i="2"/>
  <c r="G152" i="2"/>
  <c r="E154" i="2" l="1"/>
  <c r="F153" i="2"/>
  <c r="G153" i="2"/>
  <c r="E155" i="2" l="1"/>
  <c r="G154" i="2"/>
  <c r="F154" i="2"/>
  <c r="E156" i="2" l="1"/>
  <c r="E157" i="2" s="1"/>
  <c r="G155" i="2"/>
  <c r="F155" i="2"/>
  <c r="F157" i="2" l="1"/>
  <c r="E158" i="2"/>
  <c r="G157" i="2"/>
  <c r="F156" i="2"/>
  <c r="G156" i="2"/>
  <c r="F158" i="2" l="1"/>
  <c r="E159" i="2"/>
  <c r="G158" i="2"/>
  <c r="E160" i="2" l="1"/>
  <c r="G159" i="2"/>
  <c r="F159" i="2"/>
  <c r="G160" i="2" l="1"/>
  <c r="E161" i="2"/>
  <c r="F160" i="2"/>
  <c r="G161" i="2" l="1"/>
  <c r="E162" i="2"/>
  <c r="F161" i="2"/>
  <c r="G162" i="2" l="1"/>
  <c r="F162" i="2"/>
  <c r="E163" i="2"/>
  <c r="E164" i="2" l="1"/>
  <c r="G163" i="2"/>
  <c r="F163" i="2"/>
  <c r="F164" i="2" l="1"/>
  <c r="E165" i="2"/>
  <c r="G164" i="2"/>
  <c r="G165" i="2" l="1"/>
  <c r="F165" i="2"/>
</calcChain>
</file>

<file path=xl/sharedStrings.xml><?xml version="1.0" encoding="utf-8"?>
<sst xmlns="http://schemas.openxmlformats.org/spreadsheetml/2006/main" count="75" uniqueCount="46">
  <si>
    <t>α</t>
  </si>
  <si>
    <t>β</t>
  </si>
  <si>
    <t>Steady state</t>
  </si>
  <si>
    <t>k*</t>
  </si>
  <si>
    <t>c*</t>
  </si>
  <si>
    <t>t</t>
  </si>
  <si>
    <t>k</t>
  </si>
  <si>
    <t>c</t>
  </si>
  <si>
    <t>Parameters</t>
  </si>
  <si>
    <t xml:space="preserve">u(c) = ln(c) </t>
  </si>
  <si>
    <t>Functional forms</t>
  </si>
  <si>
    <t>δ</t>
  </si>
  <si>
    <t>Forward equations</t>
  </si>
  <si>
    <t>k_{t+1} = k_{t}^α - c_{t}</t>
  </si>
  <si>
    <t>c_{t+1} = β * α*k_{t+1}^(α-1) * c_{t}</t>
  </si>
  <si>
    <t>f(k) = k^α</t>
  </si>
  <si>
    <t>Analytical solution</t>
  </si>
  <si>
    <t>k* = (αβ)^(1/(1-α))</t>
  </si>
  <si>
    <t>k_{t+1} = αβ * k_{t}^α</t>
  </si>
  <si>
    <t>c_{t} = (1-αβ) * k_{t}^α</t>
  </si>
  <si>
    <t>c* = (k*)^α - k*</t>
  </si>
  <si>
    <t>Initial values</t>
  </si>
  <si>
    <t>k_0</t>
  </si>
  <si>
    <t>c_0</t>
  </si>
  <si>
    <t>Transition path</t>
  </si>
  <si>
    <t>Transition to steady state</t>
  </si>
  <si>
    <t>Phase diagram</t>
  </si>
  <si>
    <t>k_{t+1} = k_{t}</t>
  </si>
  <si>
    <r>
      <t>c_{t+1} = ((1+α*k_{t+1}^(α-1)-δ)/(1+</t>
    </r>
    <r>
      <rPr>
        <sz val="11"/>
        <color theme="1"/>
        <rFont val="Calibri"/>
        <family val="2"/>
        <charset val="238"/>
      </rPr>
      <t>ρ)</t>
    </r>
    <r>
      <rPr>
        <sz val="11"/>
        <color theme="1"/>
        <rFont val="Calibri"/>
        <family val="2"/>
        <charset val="238"/>
        <scheme val="minor"/>
      </rPr>
      <t>)^(1/</t>
    </r>
    <r>
      <rPr>
        <sz val="11"/>
        <color theme="1"/>
        <rFont val="Calibri"/>
        <family val="2"/>
        <charset val="238"/>
      </rPr>
      <t>σ)</t>
    </r>
    <r>
      <rPr>
        <sz val="11"/>
        <color theme="1"/>
        <rFont val="Calibri"/>
        <family val="2"/>
        <charset val="238"/>
        <scheme val="minor"/>
      </rPr>
      <t xml:space="preserve"> * c_{t}</t>
    </r>
  </si>
  <si>
    <r>
      <t>k* = (α/(</t>
    </r>
    <r>
      <rPr>
        <sz val="11"/>
        <color theme="1"/>
        <rFont val="Calibri"/>
        <family val="2"/>
        <charset val="238"/>
      </rPr>
      <t>ρ+δ</t>
    </r>
    <r>
      <rPr>
        <sz val="11"/>
        <color theme="1"/>
        <rFont val="Calibri"/>
        <family val="2"/>
        <charset val="238"/>
        <scheme val="minor"/>
      </rPr>
      <t>))^(1/(1-α))</t>
    </r>
  </si>
  <si>
    <t>No analytical solution available</t>
  </si>
  <si>
    <r>
      <t>u(c) = (c^(1-</t>
    </r>
    <r>
      <rPr>
        <sz val="11"/>
        <color theme="1"/>
        <rFont val="Calibri"/>
        <family val="2"/>
        <charset val="238"/>
      </rPr>
      <t>σ) - 1) / (1-σ)</t>
    </r>
  </si>
  <si>
    <t>ρ</t>
  </si>
  <si>
    <t>σ</t>
  </si>
  <si>
    <t>distance from ss</t>
  </si>
  <si>
    <t>|k - k*|</t>
  </si>
  <si>
    <t>|c - c*|</t>
  </si>
  <si>
    <t>convergence criterion</t>
  </si>
  <si>
    <t>s</t>
  </si>
  <si>
    <t>s*</t>
  </si>
  <si>
    <t>n</t>
  </si>
  <si>
    <t>k_{t+1} = (k_{t}^α + (1-δ)k_{t} - c_{t}) / (1+n)</t>
  </si>
  <si>
    <t>c* = (k*)^α - (δ+n)k*</t>
  </si>
  <si>
    <t>Too high</t>
  </si>
  <si>
    <t>Too low</t>
  </si>
  <si>
    <t>Just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</si>
</sst>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Transition to steady state</a:t>
            </a:r>
            <a:r>
              <a:rPr lang="pl-PL" sz="1400" b="0" i="0" u="none" strike="noStrike" baseline="0"/>
              <a:t> 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Simplest!$F$10</c:f>
              <c:strCache>
                <c:ptCount val="1"/>
                <c:pt idx="0">
                  <c:v>k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Simplest!$E$11:$E$21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Simplest!$F$11:$F$21</c:f>
              <c:numCache>
                <c:formatCode>General</c:formatCode>
                <c:ptCount val="11"/>
                <c:pt idx="0">
                  <c:v>6.2500000000000012E-3</c:v>
                </c:pt>
                <c:pt idx="1">
                  <c:v>4.6050393733004846E-2</c:v>
                </c:pt>
                <c:pt idx="2">
                  <c:v>8.9608895554610823E-2</c:v>
                </c:pt>
                <c:pt idx="3">
                  <c:v>0.11187259622795698</c:v>
                </c:pt>
                <c:pt idx="4">
                  <c:v>0.12046140223851209</c:v>
                </c:pt>
                <c:pt idx="5">
                  <c:v>0.12346844544477176</c:v>
                </c:pt>
                <c:pt idx="6">
                  <c:v>0.12448738247479263</c:v>
                </c:pt>
                <c:pt idx="7">
                  <c:v>0.12482889337866754</c:v>
                </c:pt>
                <c:pt idx="8">
                  <c:v>0.12494293841534826</c:v>
                </c:pt>
                <c:pt idx="9">
                  <c:v>0.12498097657690216</c:v>
                </c:pt>
                <c:pt idx="10">
                  <c:v>0.12499365853764999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5-44D9-8E32-279CDF91773E}"/>
            </c:ext>
          </c:extLst>
        </c:ser>
        <c:ser>
          <c:idx val="1"/>
          <c:order val="1"/>
          <c:tx>
            <c:strRef>
              <c:f>Simplest!$G$10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Simplest!$E$11:$E$21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Simplest!$G$11:$G$21</c:f>
              <c:numCache>
                <c:formatCode>General</c:formatCode>
                <c:ptCount val="11"/>
                <c:pt idx="0">
                  <c:v>0.13815118119901451</c:v>
                </c:pt>
                <c:pt idx="1">
                  <c:v>0.26882668666383247</c:v>
                </c:pt>
                <c:pt idx="2">
                  <c:v>0.33561778868387093</c:v>
                </c:pt>
                <c:pt idx="3">
                  <c:v>0.36138420671553584</c:v>
                </c:pt>
                <c:pt idx="4">
                  <c:v>0.37040533633431366</c:v>
                </c:pt>
                <c:pt idx="5">
                  <c:v>0.37346214742437173</c:v>
                </c:pt>
                <c:pt idx="6">
                  <c:v>0.37448668013597824</c:v>
                </c:pt>
                <c:pt idx="7">
                  <c:v>0.3748288152459473</c:v>
                </c:pt>
                <c:pt idx="8">
                  <c:v>0.37494292973031623</c:v>
                </c:pt>
                <c:pt idx="9">
                  <c:v>0.3749809756113886</c:v>
                </c:pt>
                <c:pt idx="10">
                  <c:v>0.3749936584288478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5-44D9-8E32-279CDF91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617496"/>
        <c:axId val="714622744"/>
      </c:lineChart>
      <c:catAx>
        <c:axId val="71461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Periods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4622744"/>
        <c:crosses val="autoZero"/>
        <c:auto val="1"/>
        <c:lblAlgn val="ctr"/>
        <c:lblOffset val="100"/>
        <c:noMultiLvlLbl val="0"/>
      </c:catAx>
      <c:valAx>
        <c:axId val="71462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461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66666666666666E-2"/>
          <c:y val="0.1906011227763196"/>
          <c:w val="9.4694444444444456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Phase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Simplest!$F$26</c:f>
              <c:strCache>
                <c:ptCount val="1"/>
                <c:pt idx="0">
                  <c:v>k_{t+1} = k_{t}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Simplest!$E$27:$E$226</c:f>
              <c:numCache>
                <c:formatCode>General</c:formatCode>
                <c:ptCount val="200"/>
                <c:pt idx="0">
                  <c:v>0</c:v>
                </c:pt>
                <c:pt idx="1">
                  <c:v>1.2500000000000002E-3</c:v>
                </c:pt>
                <c:pt idx="2">
                  <c:v>2.5000000000000005E-3</c:v>
                </c:pt>
                <c:pt idx="3">
                  <c:v>3.7500000000000007E-3</c:v>
                </c:pt>
                <c:pt idx="4">
                  <c:v>5.000000000000001E-3</c:v>
                </c:pt>
                <c:pt idx="5">
                  <c:v>6.2500000000000012E-3</c:v>
                </c:pt>
                <c:pt idx="6">
                  <c:v>7.5000000000000015E-3</c:v>
                </c:pt>
                <c:pt idx="7">
                  <c:v>8.7500000000000008E-3</c:v>
                </c:pt>
                <c:pt idx="8">
                  <c:v>1.0000000000000002E-2</c:v>
                </c:pt>
                <c:pt idx="9">
                  <c:v>1.1250000000000003E-2</c:v>
                </c:pt>
                <c:pt idx="10">
                  <c:v>1.2500000000000004E-2</c:v>
                </c:pt>
                <c:pt idx="11">
                  <c:v>1.3750000000000005E-2</c:v>
                </c:pt>
                <c:pt idx="12">
                  <c:v>1.5000000000000006E-2</c:v>
                </c:pt>
                <c:pt idx="13">
                  <c:v>1.6250000000000007E-2</c:v>
                </c:pt>
                <c:pt idx="14">
                  <c:v>1.7500000000000009E-2</c:v>
                </c:pt>
                <c:pt idx="15">
                  <c:v>1.875000000000001E-2</c:v>
                </c:pt>
                <c:pt idx="16">
                  <c:v>2.0000000000000011E-2</c:v>
                </c:pt>
                <c:pt idx="17">
                  <c:v>2.1250000000000012E-2</c:v>
                </c:pt>
                <c:pt idx="18">
                  <c:v>2.2500000000000013E-2</c:v>
                </c:pt>
                <c:pt idx="19">
                  <c:v>2.3750000000000014E-2</c:v>
                </c:pt>
                <c:pt idx="20">
                  <c:v>2.5000000000000015E-2</c:v>
                </c:pt>
                <c:pt idx="21">
                  <c:v>2.6250000000000016E-2</c:v>
                </c:pt>
                <c:pt idx="22">
                  <c:v>2.7500000000000017E-2</c:v>
                </c:pt>
                <c:pt idx="23">
                  <c:v>2.8750000000000019E-2</c:v>
                </c:pt>
                <c:pt idx="24">
                  <c:v>3.000000000000002E-2</c:v>
                </c:pt>
                <c:pt idx="25">
                  <c:v>3.1250000000000021E-2</c:v>
                </c:pt>
                <c:pt idx="26">
                  <c:v>3.2500000000000022E-2</c:v>
                </c:pt>
                <c:pt idx="27">
                  <c:v>3.3750000000000023E-2</c:v>
                </c:pt>
                <c:pt idx="28">
                  <c:v>3.5000000000000024E-2</c:v>
                </c:pt>
                <c:pt idx="29">
                  <c:v>3.6250000000000025E-2</c:v>
                </c:pt>
                <c:pt idx="30">
                  <c:v>3.7500000000000026E-2</c:v>
                </c:pt>
                <c:pt idx="31">
                  <c:v>3.8750000000000027E-2</c:v>
                </c:pt>
                <c:pt idx="32">
                  <c:v>4.0000000000000029E-2</c:v>
                </c:pt>
                <c:pt idx="33">
                  <c:v>4.125000000000003E-2</c:v>
                </c:pt>
                <c:pt idx="34">
                  <c:v>4.2500000000000031E-2</c:v>
                </c:pt>
                <c:pt idx="35">
                  <c:v>4.3750000000000032E-2</c:v>
                </c:pt>
                <c:pt idx="36">
                  <c:v>4.5000000000000033E-2</c:v>
                </c:pt>
                <c:pt idx="37">
                  <c:v>4.6250000000000034E-2</c:v>
                </c:pt>
                <c:pt idx="38">
                  <c:v>4.7500000000000035E-2</c:v>
                </c:pt>
                <c:pt idx="39">
                  <c:v>4.8750000000000036E-2</c:v>
                </c:pt>
                <c:pt idx="40">
                  <c:v>5.0000000000000037E-2</c:v>
                </c:pt>
                <c:pt idx="41">
                  <c:v>5.1250000000000039E-2</c:v>
                </c:pt>
                <c:pt idx="42">
                  <c:v>5.250000000000004E-2</c:v>
                </c:pt>
                <c:pt idx="43">
                  <c:v>5.3750000000000041E-2</c:v>
                </c:pt>
                <c:pt idx="44">
                  <c:v>5.5000000000000042E-2</c:v>
                </c:pt>
                <c:pt idx="45">
                  <c:v>5.6250000000000043E-2</c:v>
                </c:pt>
                <c:pt idx="46">
                  <c:v>5.7500000000000044E-2</c:v>
                </c:pt>
                <c:pt idx="47">
                  <c:v>5.8750000000000045E-2</c:v>
                </c:pt>
                <c:pt idx="48">
                  <c:v>6.0000000000000046E-2</c:v>
                </c:pt>
                <c:pt idx="49">
                  <c:v>6.1250000000000047E-2</c:v>
                </c:pt>
                <c:pt idx="50">
                  <c:v>6.2500000000000042E-2</c:v>
                </c:pt>
                <c:pt idx="51">
                  <c:v>6.3750000000000043E-2</c:v>
                </c:pt>
                <c:pt idx="52">
                  <c:v>6.5000000000000044E-2</c:v>
                </c:pt>
                <c:pt idx="53">
                  <c:v>6.6250000000000045E-2</c:v>
                </c:pt>
                <c:pt idx="54">
                  <c:v>6.7500000000000046E-2</c:v>
                </c:pt>
                <c:pt idx="55">
                  <c:v>6.8750000000000047E-2</c:v>
                </c:pt>
                <c:pt idx="56">
                  <c:v>7.0000000000000048E-2</c:v>
                </c:pt>
                <c:pt idx="57">
                  <c:v>7.1250000000000049E-2</c:v>
                </c:pt>
                <c:pt idx="58">
                  <c:v>7.2500000000000051E-2</c:v>
                </c:pt>
                <c:pt idx="59">
                  <c:v>7.3750000000000052E-2</c:v>
                </c:pt>
                <c:pt idx="60">
                  <c:v>7.5000000000000053E-2</c:v>
                </c:pt>
                <c:pt idx="61">
                  <c:v>7.6250000000000054E-2</c:v>
                </c:pt>
                <c:pt idx="62">
                  <c:v>7.7500000000000055E-2</c:v>
                </c:pt>
                <c:pt idx="63">
                  <c:v>7.8750000000000056E-2</c:v>
                </c:pt>
                <c:pt idx="64">
                  <c:v>8.0000000000000057E-2</c:v>
                </c:pt>
                <c:pt idx="65">
                  <c:v>8.1250000000000058E-2</c:v>
                </c:pt>
                <c:pt idx="66">
                  <c:v>8.2500000000000059E-2</c:v>
                </c:pt>
                <c:pt idx="67">
                  <c:v>8.3750000000000061E-2</c:v>
                </c:pt>
                <c:pt idx="68">
                  <c:v>8.5000000000000062E-2</c:v>
                </c:pt>
                <c:pt idx="69">
                  <c:v>8.6250000000000063E-2</c:v>
                </c:pt>
                <c:pt idx="70">
                  <c:v>8.7500000000000064E-2</c:v>
                </c:pt>
                <c:pt idx="71">
                  <c:v>8.8750000000000065E-2</c:v>
                </c:pt>
                <c:pt idx="72">
                  <c:v>9.0000000000000066E-2</c:v>
                </c:pt>
                <c:pt idx="73">
                  <c:v>9.1250000000000067E-2</c:v>
                </c:pt>
                <c:pt idx="74">
                  <c:v>9.2500000000000068E-2</c:v>
                </c:pt>
                <c:pt idx="75">
                  <c:v>9.3750000000000069E-2</c:v>
                </c:pt>
                <c:pt idx="76">
                  <c:v>9.500000000000007E-2</c:v>
                </c:pt>
                <c:pt idx="77">
                  <c:v>9.6250000000000072E-2</c:v>
                </c:pt>
                <c:pt idx="78">
                  <c:v>9.7500000000000073E-2</c:v>
                </c:pt>
                <c:pt idx="79">
                  <c:v>9.8750000000000074E-2</c:v>
                </c:pt>
                <c:pt idx="80">
                  <c:v>0.10000000000000007</c:v>
                </c:pt>
                <c:pt idx="81">
                  <c:v>0.10125000000000008</c:v>
                </c:pt>
                <c:pt idx="82">
                  <c:v>0.10250000000000008</c:v>
                </c:pt>
                <c:pt idx="83">
                  <c:v>0.10375000000000008</c:v>
                </c:pt>
                <c:pt idx="84">
                  <c:v>0.10500000000000008</c:v>
                </c:pt>
                <c:pt idx="85">
                  <c:v>0.10625000000000008</c:v>
                </c:pt>
                <c:pt idx="86">
                  <c:v>0.10750000000000008</c:v>
                </c:pt>
                <c:pt idx="87">
                  <c:v>0.10875000000000008</c:v>
                </c:pt>
                <c:pt idx="88">
                  <c:v>0.11000000000000008</c:v>
                </c:pt>
                <c:pt idx="89">
                  <c:v>0.11125000000000008</c:v>
                </c:pt>
                <c:pt idx="90">
                  <c:v>0.11250000000000009</c:v>
                </c:pt>
                <c:pt idx="91">
                  <c:v>0.11375000000000009</c:v>
                </c:pt>
                <c:pt idx="92">
                  <c:v>0.11500000000000009</c:v>
                </c:pt>
                <c:pt idx="93">
                  <c:v>0.11625000000000009</c:v>
                </c:pt>
                <c:pt idx="94">
                  <c:v>0.11750000000000009</c:v>
                </c:pt>
                <c:pt idx="95">
                  <c:v>0.11875000000000009</c:v>
                </c:pt>
                <c:pt idx="96">
                  <c:v>0.12000000000000009</c:v>
                </c:pt>
                <c:pt idx="97">
                  <c:v>0.12125000000000009</c:v>
                </c:pt>
                <c:pt idx="98">
                  <c:v>0.12250000000000009</c:v>
                </c:pt>
                <c:pt idx="99">
                  <c:v>0.1237500000000001</c:v>
                </c:pt>
                <c:pt idx="100">
                  <c:v>0.12500000000000008</c:v>
                </c:pt>
                <c:pt idx="101">
                  <c:v>0.12625000000000008</c:v>
                </c:pt>
                <c:pt idx="102">
                  <c:v>0.12750000000000009</c:v>
                </c:pt>
                <c:pt idx="103">
                  <c:v>0.12875000000000009</c:v>
                </c:pt>
                <c:pt idx="104">
                  <c:v>0.13000000000000009</c:v>
                </c:pt>
                <c:pt idx="105">
                  <c:v>0.13125000000000009</c:v>
                </c:pt>
                <c:pt idx="106">
                  <c:v>0.13250000000000009</c:v>
                </c:pt>
                <c:pt idx="107">
                  <c:v>0.13375000000000009</c:v>
                </c:pt>
                <c:pt idx="108">
                  <c:v>0.13500000000000009</c:v>
                </c:pt>
                <c:pt idx="109">
                  <c:v>0.13625000000000009</c:v>
                </c:pt>
                <c:pt idx="110">
                  <c:v>0.13750000000000009</c:v>
                </c:pt>
                <c:pt idx="111">
                  <c:v>0.1387500000000001</c:v>
                </c:pt>
                <c:pt idx="112">
                  <c:v>0.1400000000000001</c:v>
                </c:pt>
                <c:pt idx="113">
                  <c:v>0.1412500000000001</c:v>
                </c:pt>
                <c:pt idx="114">
                  <c:v>0.1425000000000001</c:v>
                </c:pt>
                <c:pt idx="115">
                  <c:v>0.1437500000000001</c:v>
                </c:pt>
                <c:pt idx="116">
                  <c:v>0.1450000000000001</c:v>
                </c:pt>
                <c:pt idx="117">
                  <c:v>0.1462500000000001</c:v>
                </c:pt>
                <c:pt idx="118">
                  <c:v>0.1475000000000001</c:v>
                </c:pt>
                <c:pt idx="119">
                  <c:v>0.1487500000000001</c:v>
                </c:pt>
                <c:pt idx="120">
                  <c:v>0.15000000000000011</c:v>
                </c:pt>
                <c:pt idx="121">
                  <c:v>0.15125000000000011</c:v>
                </c:pt>
                <c:pt idx="122">
                  <c:v>0.15250000000000011</c:v>
                </c:pt>
                <c:pt idx="123">
                  <c:v>0.15375000000000011</c:v>
                </c:pt>
                <c:pt idx="124">
                  <c:v>0.15500000000000011</c:v>
                </c:pt>
                <c:pt idx="125">
                  <c:v>0.15625000000000011</c:v>
                </c:pt>
                <c:pt idx="126">
                  <c:v>0.15750000000000011</c:v>
                </c:pt>
                <c:pt idx="127">
                  <c:v>0.15875000000000011</c:v>
                </c:pt>
                <c:pt idx="128">
                  <c:v>0.16000000000000011</c:v>
                </c:pt>
                <c:pt idx="129">
                  <c:v>0.16125000000000012</c:v>
                </c:pt>
                <c:pt idx="130">
                  <c:v>0.16250000000000012</c:v>
                </c:pt>
                <c:pt idx="131">
                  <c:v>0.16375000000000012</c:v>
                </c:pt>
                <c:pt idx="132">
                  <c:v>0.16500000000000012</c:v>
                </c:pt>
                <c:pt idx="133">
                  <c:v>0.16625000000000012</c:v>
                </c:pt>
                <c:pt idx="134">
                  <c:v>0.16750000000000012</c:v>
                </c:pt>
                <c:pt idx="135">
                  <c:v>0.16875000000000012</c:v>
                </c:pt>
                <c:pt idx="136">
                  <c:v>0.17000000000000012</c:v>
                </c:pt>
                <c:pt idx="137">
                  <c:v>0.17125000000000012</c:v>
                </c:pt>
                <c:pt idx="138">
                  <c:v>0.17250000000000013</c:v>
                </c:pt>
              </c:numCache>
            </c:numRef>
          </c:xVal>
          <c:yVal>
            <c:numRef>
              <c:f>Simplest!$F$27:$F$226</c:f>
              <c:numCache>
                <c:formatCode>General</c:formatCode>
                <c:ptCount val="200"/>
                <c:pt idx="0">
                  <c:v>0</c:v>
                </c:pt>
                <c:pt idx="1">
                  <c:v>0.10647173450159421</c:v>
                </c:pt>
                <c:pt idx="2">
                  <c:v>0.13322088082974534</c:v>
                </c:pt>
                <c:pt idx="3">
                  <c:v>0.15161162529769298</c:v>
                </c:pt>
                <c:pt idx="4">
                  <c:v>0.16599759466766972</c:v>
                </c:pt>
                <c:pt idx="5">
                  <c:v>0.17795157493201935</c:v>
                </c:pt>
                <c:pt idx="6">
                  <c:v>0.18824338205844324</c:v>
                </c:pt>
                <c:pt idx="7">
                  <c:v>0.19731426499042787</c:v>
                </c:pt>
                <c:pt idx="8">
                  <c:v>0.20544346900318844</c:v>
                </c:pt>
                <c:pt idx="9">
                  <c:v>0.21282023732785821</c:v>
                </c:pt>
                <c:pt idx="10">
                  <c:v>0.219579441680639</c:v>
                </c:pt>
                <c:pt idx="11">
                  <c:v>0.22582099285313922</c:v>
                </c:pt>
                <c:pt idx="12">
                  <c:v>0.23162120743304707</c:v>
                </c:pt>
                <c:pt idx="13">
                  <c:v>0.2370398509550444</c:v>
                </c:pt>
                <c:pt idx="14">
                  <c:v>0.24212470509255524</c:v>
                </c:pt>
                <c:pt idx="15">
                  <c:v>0.24691464229565283</c:v>
                </c:pt>
                <c:pt idx="16">
                  <c:v>0.25144176165949073</c:v>
                </c:pt>
                <c:pt idx="17">
                  <c:v>0.25573291283772331</c:v>
                </c:pt>
                <c:pt idx="18">
                  <c:v>0.25981080866430856</c:v>
                </c:pt>
                <c:pt idx="19">
                  <c:v>0.26369485394724163</c:v>
                </c:pt>
                <c:pt idx="20">
                  <c:v>0.26740177382128666</c:v>
                </c:pt>
                <c:pt idx="21">
                  <c:v>0.27094609763815658</c:v>
                </c:pt>
                <c:pt idx="22">
                  <c:v>0.27434053683988435</c:v>
                </c:pt>
                <c:pt idx="23">
                  <c:v>0.27759628376142093</c:v>
                </c:pt>
                <c:pt idx="24">
                  <c:v>0.280723250595386</c:v>
                </c:pt>
                <c:pt idx="25">
                  <c:v>0.28373026247371835</c:v>
                </c:pt>
                <c:pt idx="26">
                  <c:v>0.28662521494299542</c:v>
                </c:pt>
                <c:pt idx="27">
                  <c:v>0.28941520350478267</c:v>
                </c:pt>
                <c:pt idx="28">
                  <c:v>0.29210663101885903</c:v>
                </c:pt>
                <c:pt idx="29">
                  <c:v>0.29470529740131157</c:v>
                </c:pt>
                <c:pt idx="30">
                  <c:v>0.29721647504108484</c:v>
                </c:pt>
                <c:pt idx="31">
                  <c:v>0.29964497260535045</c:v>
                </c:pt>
                <c:pt idx="32">
                  <c:v>0.30199518933533942</c:v>
                </c:pt>
                <c:pt idx="33">
                  <c:v>0.30427116150055927</c:v>
                </c:pt>
                <c:pt idx="34">
                  <c:v>0.30647660234544444</c:v>
                </c:pt>
                <c:pt idx="35">
                  <c:v>0.30861493660324474</c:v>
                </c:pt>
                <c:pt idx="36">
                  <c:v>0.31068933044900637</c:v>
                </c:pt>
                <c:pt idx="37">
                  <c:v>0.312702717603416</c:v>
                </c:pt>
                <c:pt idx="38">
                  <c:v>0.3146578221720871</c:v>
                </c:pt>
                <c:pt idx="39">
                  <c:v>0.31655717870314032</c:v>
                </c:pt>
                <c:pt idx="40">
                  <c:v>0.31840314986403867</c:v>
                </c:pt>
                <c:pt idx="41">
                  <c:v>0.32019794207232838</c:v>
                </c:pt>
                <c:pt idx="42">
                  <c:v>0.32194361936092541</c:v>
                </c:pt>
                <c:pt idx="43">
                  <c:v>0.32364211571437879</c:v>
                </c:pt>
                <c:pt idx="44">
                  <c:v>0.32529524607613924</c:v>
                </c:pt>
                <c:pt idx="45">
                  <c:v>0.32690471619677663</c:v>
                </c:pt>
                <c:pt idx="46">
                  <c:v>0.32847213146808213</c:v>
                </c:pt>
                <c:pt idx="47">
                  <c:v>0.32999900486712946</c:v>
                </c:pt>
                <c:pt idx="48">
                  <c:v>0.33148676411688643</c:v>
                </c:pt>
                <c:pt idx="49">
                  <c:v>0.33293675815526225</c:v>
                </c:pt>
                <c:pt idx="50">
                  <c:v>0.3343502629920499</c:v>
                </c:pt>
                <c:pt idx="51">
                  <c:v>0.33572848702270069</c:v>
                </c:pt>
                <c:pt idx="52">
                  <c:v>0.33707257585890588</c:v>
                </c:pt>
                <c:pt idx="53">
                  <c:v>0.3383836167283229</c:v>
                </c:pt>
                <c:pt idx="54">
                  <c:v>0.33966264248923606</c:v>
                </c:pt>
                <c:pt idx="55">
                  <c:v>0.34091063530032301</c:v>
                </c:pt>
                <c:pt idx="56">
                  <c:v>0.34212852998085569</c:v>
                </c:pt>
                <c:pt idx="57">
                  <c:v>0.34331721709248497</c:v>
                </c:pt>
                <c:pt idx="58">
                  <c:v>0.3444775457701304</c:v>
                </c:pt>
                <c:pt idx="59">
                  <c:v>0.34561032632635724</c:v>
                </c:pt>
                <c:pt idx="60">
                  <c:v>0.3467163326508747</c:v>
                </c:pt>
                <c:pt idx="61">
                  <c:v>0.34779630442440573</c:v>
                </c:pt>
                <c:pt idx="62">
                  <c:v>0.34885094916407994</c:v>
                </c:pt>
                <c:pt idx="63">
                  <c:v>0.34988094411566983</c:v>
                </c:pt>
                <c:pt idx="64">
                  <c:v>0.35088693800637677</c:v>
                </c:pt>
                <c:pt idx="65">
                  <c:v>0.35186955267045145</c:v>
                </c:pt>
                <c:pt idx="66">
                  <c:v>0.35282938455868063</c:v>
                </c:pt>
                <c:pt idx="67">
                  <c:v>0.35376700614166379</c:v>
                </c:pt>
                <c:pt idx="68">
                  <c:v>0.35468296721581799</c:v>
                </c:pt>
                <c:pt idx="69">
                  <c:v>0.3555777961201807</c:v>
                </c:pt>
                <c:pt idx="70">
                  <c:v>0.35645200087130036</c:v>
                </c:pt>
                <c:pt idx="71">
                  <c:v>0.35730607022281741</c:v>
                </c:pt>
                <c:pt idx="72">
                  <c:v>0.35814047465571652</c:v>
                </c:pt>
                <c:pt idx="73">
                  <c:v>0.35895566730468514</c:v>
                </c:pt>
                <c:pt idx="74">
                  <c:v>0.35975208482551374</c:v>
                </c:pt>
                <c:pt idx="75">
                  <c:v>0.36053014820803503</c:v>
                </c:pt>
                <c:pt idx="76">
                  <c:v>0.3612902635386967</c:v>
                </c:pt>
                <c:pt idx="77">
                  <c:v>0.36203282271651122</c:v>
                </c:pt>
                <c:pt idx="78">
                  <c:v>0.3627582041257944</c:v>
                </c:pt>
                <c:pt idx="79">
                  <c:v>0.36346677326882415</c:v>
                </c:pt>
                <c:pt idx="80">
                  <c:v>0.36415888336127794</c:v>
                </c:pt>
                <c:pt idx="81">
                  <c:v>0.36483487589307884</c:v>
                </c:pt>
                <c:pt idx="82">
                  <c:v>0.36549508115705792</c:v>
                </c:pt>
                <c:pt idx="83">
                  <c:v>0.36613981874764878</c:v>
                </c:pt>
                <c:pt idx="84">
                  <c:v>0.36676939803165343</c:v>
                </c:pt>
                <c:pt idx="85">
                  <c:v>0.36738411859295489</c:v>
                </c:pt>
                <c:pt idx="86">
                  <c:v>0.36798427065290756</c:v>
                </c:pt>
                <c:pt idx="87">
                  <c:v>0.36857013546800205</c:v>
                </c:pt>
                <c:pt idx="88">
                  <c:v>0.36914198570627837</c:v>
                </c:pt>
                <c:pt idx="89">
                  <c:v>0.36970008580385239</c:v>
                </c:pt>
                <c:pt idx="90">
                  <c:v>0.37024469230281493</c:v>
                </c:pt>
                <c:pt idx="91">
                  <c:v>0.37077605417167514</c:v>
                </c:pt>
                <c:pt idx="92">
                  <c:v>0.37129441310942801</c:v>
                </c:pt>
                <c:pt idx="93">
                  <c:v>0.37180000383425393</c:v>
                </c:pt>
                <c:pt idx="94">
                  <c:v>0.37229305435778076</c:v>
                </c:pt>
                <c:pt idx="95">
                  <c:v>0.37277378624577928</c:v>
                </c:pt>
                <c:pt idx="96">
                  <c:v>0.37324241486609405</c:v>
                </c:pt>
                <c:pt idx="97">
                  <c:v>0.37369914962456469</c:v>
                </c:pt>
                <c:pt idx="98">
                  <c:v>0.37414419418963429</c:v>
                </c:pt>
                <c:pt idx="99">
                  <c:v>0.37457774670629823</c:v>
                </c:pt>
                <c:pt idx="100">
                  <c:v>0.375</c:v>
                </c:pt>
                <c:pt idx="101">
                  <c:v>0.37541114177104473</c:v>
                </c:pt>
                <c:pt idx="102">
                  <c:v>0.37581135478005656</c:v>
                </c:pt>
                <c:pt idx="103">
                  <c:v>0.37620081702498048</c:v>
                </c:pt>
                <c:pt idx="104">
                  <c:v>0.3765797019100886</c:v>
                </c:pt>
                <c:pt idx="105">
                  <c:v>0.37694817840742678</c:v>
                </c:pt>
                <c:pt idx="106">
                  <c:v>0.37730641121110831</c:v>
                </c:pt>
                <c:pt idx="107">
                  <c:v>0.37765456088483579</c:v>
                </c:pt>
                <c:pt idx="108">
                  <c:v>0.37799278400300917</c:v>
                </c:pt>
                <c:pt idx="109">
                  <c:v>0.37832123328575329</c:v>
                </c:pt>
                <c:pt idx="110">
                  <c:v>0.37864005772818365</c:v>
                </c:pt>
                <c:pt idx="111">
                  <c:v>0.37894940272420313</c:v>
                </c:pt>
                <c:pt idx="112">
                  <c:v>0.37924941018511038</c:v>
                </c:pt>
                <c:pt idx="113">
                  <c:v>0.37954021865327947</c:v>
                </c:pt>
                <c:pt idx="114">
                  <c:v>0.37982196341115937</c:v>
                </c:pt>
                <c:pt idx="115">
                  <c:v>0.38009477658582363</c:v>
                </c:pt>
                <c:pt idx="116">
                  <c:v>0.38035878724929018</c:v>
                </c:pt>
                <c:pt idx="117">
                  <c:v>0.38061412151481555</c:v>
                </c:pt>
                <c:pt idx="118">
                  <c:v>0.38086090262936056</c:v>
                </c:pt>
                <c:pt idx="119">
                  <c:v>0.38109925106240744</c:v>
                </c:pt>
                <c:pt idx="120">
                  <c:v>0.38132928459130555</c:v>
                </c:pt>
                <c:pt idx="121">
                  <c:v>0.38155111838330535</c:v>
                </c:pt>
                <c:pt idx="122">
                  <c:v>0.3817648650744383</c:v>
                </c:pt>
                <c:pt idx="123">
                  <c:v>0.38197063484538657</c:v>
                </c:pt>
                <c:pt idx="124">
                  <c:v>0.38216853549448315</c:v>
                </c:pt>
                <c:pt idx="125">
                  <c:v>0.38235867250797095</c:v>
                </c:pt>
                <c:pt idx="126">
                  <c:v>0.38254114912764547</c:v>
                </c:pt>
                <c:pt idx="127">
                  <c:v>0.38271606641599981</c:v>
                </c:pt>
                <c:pt idx="128">
                  <c:v>0.38288352331898134</c:v>
                </c:pt>
                <c:pt idx="129">
                  <c:v>0.38304361672646647</c:v>
                </c:pt>
                <c:pt idx="130">
                  <c:v>0.38319644153055299</c:v>
                </c:pt>
                <c:pt idx="131">
                  <c:v>0.38334209068176511</c:v>
                </c:pt>
                <c:pt idx="132">
                  <c:v>0.38348065524326191</c:v>
                </c:pt>
                <c:pt idx="133">
                  <c:v>0.38361222444313348</c:v>
                </c:pt>
                <c:pt idx="134">
                  <c:v>0.38373688572486675</c:v>
                </c:pt>
                <c:pt idx="135">
                  <c:v>0.38385472479605803</c:v>
                </c:pt>
                <c:pt idx="136">
                  <c:v>0.38396582567544646</c:v>
                </c:pt>
                <c:pt idx="137">
                  <c:v>0.38407027073833611</c:v>
                </c:pt>
                <c:pt idx="138">
                  <c:v>0.38416814076047601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69-4002-A87C-A133E35D8820}"/>
            </c:ext>
          </c:extLst>
        </c:ser>
        <c:ser>
          <c:idx val="2"/>
          <c:order val="1"/>
          <c:tx>
            <c:v>c_{t+1} = c_{t}</c:v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Simplest!$B$27:$B$28</c:f>
              <c:numCache>
                <c:formatCode>General</c:formatCode>
                <c:ptCount val="2"/>
                <c:pt idx="0">
                  <c:v>0.12500000000000003</c:v>
                </c:pt>
                <c:pt idx="1">
                  <c:v>0.12500000000000003</c:v>
                </c:pt>
              </c:numCache>
            </c:numRef>
          </c:xVal>
          <c:yVal>
            <c:numRef>
              <c:f>Simplest!$C$27:$C$28</c:f>
              <c:numCache>
                <c:formatCode>General</c:formatCode>
                <c:ptCount val="2"/>
                <c:pt idx="0">
                  <c:v>0</c:v>
                </c:pt>
                <c:pt idx="1">
                  <c:v>0.5062500000000002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69-4002-A87C-A133E35D8820}"/>
            </c:ext>
          </c:extLst>
        </c:ser>
        <c:ser>
          <c:idx val="1"/>
          <c:order val="2"/>
          <c:tx>
            <c:strRef>
              <c:f>Simplest!$G$26</c:f>
              <c:strCache>
                <c:ptCount val="1"/>
                <c:pt idx="0">
                  <c:v>Transition path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Simplest!$E$27:$E$226</c:f>
              <c:numCache>
                <c:formatCode>General</c:formatCode>
                <c:ptCount val="200"/>
                <c:pt idx="0">
                  <c:v>0</c:v>
                </c:pt>
                <c:pt idx="1">
                  <c:v>1.2500000000000002E-3</c:v>
                </c:pt>
                <c:pt idx="2">
                  <c:v>2.5000000000000005E-3</c:v>
                </c:pt>
                <c:pt idx="3">
                  <c:v>3.7500000000000007E-3</c:v>
                </c:pt>
                <c:pt idx="4">
                  <c:v>5.000000000000001E-3</c:v>
                </c:pt>
                <c:pt idx="5">
                  <c:v>6.2500000000000012E-3</c:v>
                </c:pt>
                <c:pt idx="6">
                  <c:v>7.5000000000000015E-3</c:v>
                </c:pt>
                <c:pt idx="7">
                  <c:v>8.7500000000000008E-3</c:v>
                </c:pt>
                <c:pt idx="8">
                  <c:v>1.0000000000000002E-2</c:v>
                </c:pt>
                <c:pt idx="9">
                  <c:v>1.1250000000000003E-2</c:v>
                </c:pt>
                <c:pt idx="10">
                  <c:v>1.2500000000000004E-2</c:v>
                </c:pt>
                <c:pt idx="11">
                  <c:v>1.3750000000000005E-2</c:v>
                </c:pt>
                <c:pt idx="12">
                  <c:v>1.5000000000000006E-2</c:v>
                </c:pt>
                <c:pt idx="13">
                  <c:v>1.6250000000000007E-2</c:v>
                </c:pt>
                <c:pt idx="14">
                  <c:v>1.7500000000000009E-2</c:v>
                </c:pt>
                <c:pt idx="15">
                  <c:v>1.875000000000001E-2</c:v>
                </c:pt>
                <c:pt idx="16">
                  <c:v>2.0000000000000011E-2</c:v>
                </c:pt>
                <c:pt idx="17">
                  <c:v>2.1250000000000012E-2</c:v>
                </c:pt>
                <c:pt idx="18">
                  <c:v>2.2500000000000013E-2</c:v>
                </c:pt>
                <c:pt idx="19">
                  <c:v>2.3750000000000014E-2</c:v>
                </c:pt>
                <c:pt idx="20">
                  <c:v>2.5000000000000015E-2</c:v>
                </c:pt>
                <c:pt idx="21">
                  <c:v>2.6250000000000016E-2</c:v>
                </c:pt>
                <c:pt idx="22">
                  <c:v>2.7500000000000017E-2</c:v>
                </c:pt>
                <c:pt idx="23">
                  <c:v>2.8750000000000019E-2</c:v>
                </c:pt>
                <c:pt idx="24">
                  <c:v>3.000000000000002E-2</c:v>
                </c:pt>
                <c:pt idx="25">
                  <c:v>3.1250000000000021E-2</c:v>
                </c:pt>
                <c:pt idx="26">
                  <c:v>3.2500000000000022E-2</c:v>
                </c:pt>
                <c:pt idx="27">
                  <c:v>3.3750000000000023E-2</c:v>
                </c:pt>
                <c:pt idx="28">
                  <c:v>3.5000000000000024E-2</c:v>
                </c:pt>
                <c:pt idx="29">
                  <c:v>3.6250000000000025E-2</c:v>
                </c:pt>
                <c:pt idx="30">
                  <c:v>3.7500000000000026E-2</c:v>
                </c:pt>
                <c:pt idx="31">
                  <c:v>3.8750000000000027E-2</c:v>
                </c:pt>
                <c:pt idx="32">
                  <c:v>4.0000000000000029E-2</c:v>
                </c:pt>
                <c:pt idx="33">
                  <c:v>4.125000000000003E-2</c:v>
                </c:pt>
                <c:pt idx="34">
                  <c:v>4.2500000000000031E-2</c:v>
                </c:pt>
                <c:pt idx="35">
                  <c:v>4.3750000000000032E-2</c:v>
                </c:pt>
                <c:pt idx="36">
                  <c:v>4.5000000000000033E-2</c:v>
                </c:pt>
                <c:pt idx="37">
                  <c:v>4.6250000000000034E-2</c:v>
                </c:pt>
                <c:pt idx="38">
                  <c:v>4.7500000000000035E-2</c:v>
                </c:pt>
                <c:pt idx="39">
                  <c:v>4.8750000000000036E-2</c:v>
                </c:pt>
                <c:pt idx="40">
                  <c:v>5.0000000000000037E-2</c:v>
                </c:pt>
                <c:pt idx="41">
                  <c:v>5.1250000000000039E-2</c:v>
                </c:pt>
                <c:pt idx="42">
                  <c:v>5.250000000000004E-2</c:v>
                </c:pt>
                <c:pt idx="43">
                  <c:v>5.3750000000000041E-2</c:v>
                </c:pt>
                <c:pt idx="44">
                  <c:v>5.5000000000000042E-2</c:v>
                </c:pt>
                <c:pt idx="45">
                  <c:v>5.6250000000000043E-2</c:v>
                </c:pt>
                <c:pt idx="46">
                  <c:v>5.7500000000000044E-2</c:v>
                </c:pt>
                <c:pt idx="47">
                  <c:v>5.8750000000000045E-2</c:v>
                </c:pt>
                <c:pt idx="48">
                  <c:v>6.0000000000000046E-2</c:v>
                </c:pt>
                <c:pt idx="49">
                  <c:v>6.1250000000000047E-2</c:v>
                </c:pt>
                <c:pt idx="50">
                  <c:v>6.2500000000000042E-2</c:v>
                </c:pt>
                <c:pt idx="51">
                  <c:v>6.3750000000000043E-2</c:v>
                </c:pt>
                <c:pt idx="52">
                  <c:v>6.5000000000000044E-2</c:v>
                </c:pt>
                <c:pt idx="53">
                  <c:v>6.6250000000000045E-2</c:v>
                </c:pt>
                <c:pt idx="54">
                  <c:v>6.7500000000000046E-2</c:v>
                </c:pt>
                <c:pt idx="55">
                  <c:v>6.8750000000000047E-2</c:v>
                </c:pt>
                <c:pt idx="56">
                  <c:v>7.0000000000000048E-2</c:v>
                </c:pt>
                <c:pt idx="57">
                  <c:v>7.1250000000000049E-2</c:v>
                </c:pt>
                <c:pt idx="58">
                  <c:v>7.2500000000000051E-2</c:v>
                </c:pt>
                <c:pt idx="59">
                  <c:v>7.3750000000000052E-2</c:v>
                </c:pt>
                <c:pt idx="60">
                  <c:v>7.5000000000000053E-2</c:v>
                </c:pt>
                <c:pt idx="61">
                  <c:v>7.6250000000000054E-2</c:v>
                </c:pt>
                <c:pt idx="62">
                  <c:v>7.7500000000000055E-2</c:v>
                </c:pt>
                <c:pt idx="63">
                  <c:v>7.8750000000000056E-2</c:v>
                </c:pt>
                <c:pt idx="64">
                  <c:v>8.0000000000000057E-2</c:v>
                </c:pt>
                <c:pt idx="65">
                  <c:v>8.1250000000000058E-2</c:v>
                </c:pt>
                <c:pt idx="66">
                  <c:v>8.2500000000000059E-2</c:v>
                </c:pt>
                <c:pt idx="67">
                  <c:v>8.3750000000000061E-2</c:v>
                </c:pt>
                <c:pt idx="68">
                  <c:v>8.5000000000000062E-2</c:v>
                </c:pt>
                <c:pt idx="69">
                  <c:v>8.6250000000000063E-2</c:v>
                </c:pt>
                <c:pt idx="70">
                  <c:v>8.7500000000000064E-2</c:v>
                </c:pt>
                <c:pt idx="71">
                  <c:v>8.8750000000000065E-2</c:v>
                </c:pt>
                <c:pt idx="72">
                  <c:v>9.0000000000000066E-2</c:v>
                </c:pt>
                <c:pt idx="73">
                  <c:v>9.1250000000000067E-2</c:v>
                </c:pt>
                <c:pt idx="74">
                  <c:v>9.2500000000000068E-2</c:v>
                </c:pt>
                <c:pt idx="75">
                  <c:v>9.3750000000000069E-2</c:v>
                </c:pt>
                <c:pt idx="76">
                  <c:v>9.500000000000007E-2</c:v>
                </c:pt>
                <c:pt idx="77">
                  <c:v>9.6250000000000072E-2</c:v>
                </c:pt>
                <c:pt idx="78">
                  <c:v>9.7500000000000073E-2</c:v>
                </c:pt>
                <c:pt idx="79">
                  <c:v>9.8750000000000074E-2</c:v>
                </c:pt>
                <c:pt idx="80">
                  <c:v>0.10000000000000007</c:v>
                </c:pt>
                <c:pt idx="81">
                  <c:v>0.10125000000000008</c:v>
                </c:pt>
                <c:pt idx="82">
                  <c:v>0.10250000000000008</c:v>
                </c:pt>
                <c:pt idx="83">
                  <c:v>0.10375000000000008</c:v>
                </c:pt>
                <c:pt idx="84">
                  <c:v>0.10500000000000008</c:v>
                </c:pt>
                <c:pt idx="85">
                  <c:v>0.10625000000000008</c:v>
                </c:pt>
                <c:pt idx="86">
                  <c:v>0.10750000000000008</c:v>
                </c:pt>
                <c:pt idx="87">
                  <c:v>0.10875000000000008</c:v>
                </c:pt>
                <c:pt idx="88">
                  <c:v>0.11000000000000008</c:v>
                </c:pt>
                <c:pt idx="89">
                  <c:v>0.11125000000000008</c:v>
                </c:pt>
                <c:pt idx="90">
                  <c:v>0.11250000000000009</c:v>
                </c:pt>
                <c:pt idx="91">
                  <c:v>0.11375000000000009</c:v>
                </c:pt>
                <c:pt idx="92">
                  <c:v>0.11500000000000009</c:v>
                </c:pt>
                <c:pt idx="93">
                  <c:v>0.11625000000000009</c:v>
                </c:pt>
                <c:pt idx="94">
                  <c:v>0.11750000000000009</c:v>
                </c:pt>
                <c:pt idx="95">
                  <c:v>0.11875000000000009</c:v>
                </c:pt>
                <c:pt idx="96">
                  <c:v>0.12000000000000009</c:v>
                </c:pt>
                <c:pt idx="97">
                  <c:v>0.12125000000000009</c:v>
                </c:pt>
                <c:pt idx="98">
                  <c:v>0.12250000000000009</c:v>
                </c:pt>
                <c:pt idx="99">
                  <c:v>0.1237500000000001</c:v>
                </c:pt>
                <c:pt idx="100">
                  <c:v>0.12500000000000008</c:v>
                </c:pt>
                <c:pt idx="101">
                  <c:v>0.12625000000000008</c:v>
                </c:pt>
                <c:pt idx="102">
                  <c:v>0.12750000000000009</c:v>
                </c:pt>
                <c:pt idx="103">
                  <c:v>0.12875000000000009</c:v>
                </c:pt>
                <c:pt idx="104">
                  <c:v>0.13000000000000009</c:v>
                </c:pt>
                <c:pt idx="105">
                  <c:v>0.13125000000000009</c:v>
                </c:pt>
                <c:pt idx="106">
                  <c:v>0.13250000000000009</c:v>
                </c:pt>
                <c:pt idx="107">
                  <c:v>0.13375000000000009</c:v>
                </c:pt>
                <c:pt idx="108">
                  <c:v>0.13500000000000009</c:v>
                </c:pt>
                <c:pt idx="109">
                  <c:v>0.13625000000000009</c:v>
                </c:pt>
                <c:pt idx="110">
                  <c:v>0.13750000000000009</c:v>
                </c:pt>
                <c:pt idx="111">
                  <c:v>0.1387500000000001</c:v>
                </c:pt>
                <c:pt idx="112">
                  <c:v>0.1400000000000001</c:v>
                </c:pt>
                <c:pt idx="113">
                  <c:v>0.1412500000000001</c:v>
                </c:pt>
                <c:pt idx="114">
                  <c:v>0.1425000000000001</c:v>
                </c:pt>
                <c:pt idx="115">
                  <c:v>0.1437500000000001</c:v>
                </c:pt>
                <c:pt idx="116">
                  <c:v>0.1450000000000001</c:v>
                </c:pt>
                <c:pt idx="117">
                  <c:v>0.1462500000000001</c:v>
                </c:pt>
                <c:pt idx="118">
                  <c:v>0.1475000000000001</c:v>
                </c:pt>
                <c:pt idx="119">
                  <c:v>0.1487500000000001</c:v>
                </c:pt>
                <c:pt idx="120">
                  <c:v>0.15000000000000011</c:v>
                </c:pt>
                <c:pt idx="121">
                  <c:v>0.15125000000000011</c:v>
                </c:pt>
                <c:pt idx="122">
                  <c:v>0.15250000000000011</c:v>
                </c:pt>
                <c:pt idx="123">
                  <c:v>0.15375000000000011</c:v>
                </c:pt>
                <c:pt idx="124">
                  <c:v>0.15500000000000011</c:v>
                </c:pt>
                <c:pt idx="125">
                  <c:v>0.15625000000000011</c:v>
                </c:pt>
                <c:pt idx="126">
                  <c:v>0.15750000000000011</c:v>
                </c:pt>
                <c:pt idx="127">
                  <c:v>0.15875000000000011</c:v>
                </c:pt>
                <c:pt idx="128">
                  <c:v>0.16000000000000011</c:v>
                </c:pt>
                <c:pt idx="129">
                  <c:v>0.16125000000000012</c:v>
                </c:pt>
                <c:pt idx="130">
                  <c:v>0.16250000000000012</c:v>
                </c:pt>
                <c:pt idx="131">
                  <c:v>0.16375000000000012</c:v>
                </c:pt>
                <c:pt idx="132">
                  <c:v>0.16500000000000012</c:v>
                </c:pt>
                <c:pt idx="133">
                  <c:v>0.16625000000000012</c:v>
                </c:pt>
                <c:pt idx="134">
                  <c:v>0.16750000000000012</c:v>
                </c:pt>
                <c:pt idx="135">
                  <c:v>0.16875000000000012</c:v>
                </c:pt>
                <c:pt idx="136">
                  <c:v>0.17000000000000012</c:v>
                </c:pt>
                <c:pt idx="137">
                  <c:v>0.17125000000000012</c:v>
                </c:pt>
                <c:pt idx="138">
                  <c:v>0.17250000000000013</c:v>
                </c:pt>
              </c:numCache>
            </c:numRef>
          </c:xVal>
          <c:yVal>
            <c:numRef>
              <c:f>Simplest!$G$27:$G$226</c:f>
              <c:numCache>
                <c:formatCode>General</c:formatCode>
                <c:ptCount val="200"/>
                <c:pt idx="0">
                  <c:v>0</c:v>
                </c:pt>
                <c:pt idx="1">
                  <c:v>8.0791300876195654E-2</c:v>
                </c:pt>
                <c:pt idx="2">
                  <c:v>0.10179066062230901</c:v>
                </c:pt>
                <c:pt idx="3">
                  <c:v>0.11652121897326974</c:v>
                </c:pt>
                <c:pt idx="4">
                  <c:v>0.1282481960007523</c:v>
                </c:pt>
                <c:pt idx="5">
                  <c:v>0.13815118119901451</c:v>
                </c:pt>
                <c:pt idx="6">
                  <c:v>0.14680753654383244</c:v>
                </c:pt>
                <c:pt idx="7">
                  <c:v>0.15454819874282091</c:v>
                </c:pt>
                <c:pt idx="8">
                  <c:v>0.16158260175239134</c:v>
                </c:pt>
                <c:pt idx="9">
                  <c:v>0.16805267799589366</c:v>
                </c:pt>
                <c:pt idx="10">
                  <c:v>0.17405958126047927</c:v>
                </c:pt>
                <c:pt idx="11">
                  <c:v>0.17967824463985443</c:v>
                </c:pt>
                <c:pt idx="12">
                  <c:v>0.18496590557478532</c:v>
                </c:pt>
                <c:pt idx="13">
                  <c:v>0.18996738821628331</c:v>
                </c:pt>
                <c:pt idx="14">
                  <c:v>0.19471852881941643</c:v>
                </c:pt>
                <c:pt idx="15">
                  <c:v>0.19924848172173965</c:v>
                </c:pt>
                <c:pt idx="16">
                  <c:v>0.20358132124461806</c:v>
                </c:pt>
                <c:pt idx="17">
                  <c:v>0.20773718462829249</c:v>
                </c:pt>
                <c:pt idx="18">
                  <c:v>0.21173310649823143</c:v>
                </c:pt>
                <c:pt idx="19">
                  <c:v>0.21558364046043121</c:v>
                </c:pt>
                <c:pt idx="20">
                  <c:v>0.219301330365965</c:v>
                </c:pt>
                <c:pt idx="21">
                  <c:v>0.22289707322861743</c:v>
                </c:pt>
                <c:pt idx="22">
                  <c:v>0.22638040262991327</c:v>
                </c:pt>
                <c:pt idx="23">
                  <c:v>0.22975971282106569</c:v>
                </c:pt>
                <c:pt idx="24">
                  <c:v>0.2330424379465395</c:v>
                </c:pt>
                <c:pt idx="25">
                  <c:v>0.23623519685528876</c:v>
                </c:pt>
                <c:pt idx="26">
                  <c:v>0.23934391120724657</c:v>
                </c:pt>
                <c:pt idx="27">
                  <c:v>0.24237390262858699</c:v>
                </c:pt>
                <c:pt idx="28">
                  <c:v>0.2453299732641443</c:v>
                </c:pt>
                <c:pt idx="29">
                  <c:v>0.24821647305098368</c:v>
                </c:pt>
                <c:pt idx="30">
                  <c:v>0.25103735628081364</c:v>
                </c:pt>
                <c:pt idx="31">
                  <c:v>0.25379622945401281</c:v>
                </c:pt>
                <c:pt idx="32">
                  <c:v>0.25649639200150459</c:v>
                </c:pt>
                <c:pt idx="33">
                  <c:v>0.25914087112541945</c:v>
                </c:pt>
                <c:pt idx="34">
                  <c:v>0.26173245175908333</c:v>
                </c:pt>
                <c:pt idx="35">
                  <c:v>0.26427370245243353</c:v>
                </c:pt>
                <c:pt idx="36">
                  <c:v>0.26676699783675484</c:v>
                </c:pt>
                <c:pt idx="37">
                  <c:v>0.26921453820256203</c:v>
                </c:pt>
                <c:pt idx="38">
                  <c:v>0.27161836662906536</c:v>
                </c:pt>
                <c:pt idx="39">
                  <c:v>0.27398038402735525</c:v>
                </c:pt>
                <c:pt idx="40">
                  <c:v>0.27630236239802902</c:v>
                </c:pt>
                <c:pt idx="41">
                  <c:v>0.27858595655424628</c:v>
                </c:pt>
                <c:pt idx="42">
                  <c:v>0.28083271452069408</c:v>
                </c:pt>
                <c:pt idx="43">
                  <c:v>0.28304408678578408</c:v>
                </c:pt>
                <c:pt idx="44">
                  <c:v>0.28522143455710447</c:v>
                </c:pt>
                <c:pt idx="45">
                  <c:v>0.28736603714758246</c:v>
                </c:pt>
                <c:pt idx="46">
                  <c:v>0.28947909860106164</c:v>
                </c:pt>
                <c:pt idx="47">
                  <c:v>0.29156175365034709</c:v>
                </c:pt>
                <c:pt idx="48">
                  <c:v>0.29361507308766488</c:v>
                </c:pt>
                <c:pt idx="49">
                  <c:v>0.29564006861644671</c:v>
                </c:pt>
                <c:pt idx="50">
                  <c:v>0.29763769724403744</c:v>
                </c:pt>
                <c:pt idx="51">
                  <c:v>0.29960886526702557</c:v>
                </c:pt>
                <c:pt idx="52">
                  <c:v>0.30155443189417946</c:v>
                </c:pt>
                <c:pt idx="53">
                  <c:v>0.30347521254624221</c:v>
                </c:pt>
                <c:pt idx="54">
                  <c:v>0.3053719818669271</c:v>
                </c:pt>
                <c:pt idx="55">
                  <c:v>0.30724547647524225</c:v>
                </c:pt>
                <c:pt idx="56">
                  <c:v>0.30909639748564183</c:v>
                </c:pt>
                <c:pt idx="57">
                  <c:v>0.31092541281936376</c:v>
                </c:pt>
                <c:pt idx="58">
                  <c:v>0.31273315932759782</c:v>
                </c:pt>
                <c:pt idx="59">
                  <c:v>0.31452024474476797</c:v>
                </c:pt>
                <c:pt idx="60">
                  <c:v>0.31628724948815606</c:v>
                </c:pt>
                <c:pt idx="61">
                  <c:v>0.31803472831830432</c:v>
                </c:pt>
                <c:pt idx="62">
                  <c:v>0.31976321187306</c:v>
                </c:pt>
                <c:pt idx="63">
                  <c:v>0.32147320808675239</c:v>
                </c:pt>
                <c:pt idx="64">
                  <c:v>0.32316520350478262</c:v>
                </c:pt>
                <c:pt idx="65">
                  <c:v>0.32483966450283863</c:v>
                </c:pt>
                <c:pt idx="66">
                  <c:v>0.32649703841901051</c:v>
                </c:pt>
                <c:pt idx="67">
                  <c:v>0.32813775460624789</c:v>
                </c:pt>
                <c:pt idx="68">
                  <c:v>0.32976222541186356</c:v>
                </c:pt>
                <c:pt idx="69">
                  <c:v>0.33137084709013553</c:v>
                </c:pt>
                <c:pt idx="70">
                  <c:v>0.33296400065347531</c:v>
                </c:pt>
                <c:pt idx="71">
                  <c:v>0.33454205266711312</c:v>
                </c:pt>
                <c:pt idx="72">
                  <c:v>0.33610535599178748</c:v>
                </c:pt>
                <c:pt idx="73">
                  <c:v>0.33765425047851388</c:v>
                </c:pt>
                <c:pt idx="74">
                  <c:v>0.33918906361913537</c:v>
                </c:pt>
                <c:pt idx="75">
                  <c:v>0.34071011115602634</c:v>
                </c:pt>
                <c:pt idx="76">
                  <c:v>0.3422176976540226</c:v>
                </c:pt>
                <c:pt idx="77">
                  <c:v>0.34371211703738347</c:v>
                </c:pt>
                <c:pt idx="78">
                  <c:v>0.34519365309434585</c:v>
                </c:pt>
                <c:pt idx="79">
                  <c:v>0.34666257995161814</c:v>
                </c:pt>
                <c:pt idx="80">
                  <c:v>0.34811916252095854</c:v>
                </c:pt>
                <c:pt idx="81">
                  <c:v>0.34956365691980917</c:v>
                </c:pt>
                <c:pt idx="82">
                  <c:v>0.35099631086779348</c:v>
                </c:pt>
                <c:pt idx="83">
                  <c:v>0.35241736406073665</c:v>
                </c:pt>
                <c:pt idx="84">
                  <c:v>0.35382704852374014</c:v>
                </c:pt>
                <c:pt idx="85">
                  <c:v>0.35522558894471623</c:v>
                </c:pt>
                <c:pt idx="86">
                  <c:v>0.35661320298968074</c:v>
                </c:pt>
                <c:pt idx="87">
                  <c:v>0.35799010160100159</c:v>
                </c:pt>
                <c:pt idx="88">
                  <c:v>0.35935648927970887</c:v>
                </c:pt>
                <c:pt idx="89">
                  <c:v>0.36071256435288934</c:v>
                </c:pt>
                <c:pt idx="90">
                  <c:v>0.3620585192271113</c:v>
                </c:pt>
                <c:pt idx="91">
                  <c:v>0.36339454062875642</c:v>
                </c:pt>
                <c:pt idx="92">
                  <c:v>0.36472080983207111</c:v>
                </c:pt>
                <c:pt idx="93">
                  <c:v>0.36603750287569048</c:v>
                </c:pt>
                <c:pt idx="94">
                  <c:v>0.36734479076833565</c:v>
                </c:pt>
                <c:pt idx="95">
                  <c:v>0.36864283968433453</c:v>
                </c:pt>
                <c:pt idx="96">
                  <c:v>0.36993181114957063</c:v>
                </c:pt>
                <c:pt idx="97">
                  <c:v>0.37121186221842356</c:v>
                </c:pt>
                <c:pt idx="98">
                  <c:v>0.37248314564222579</c:v>
                </c:pt>
                <c:pt idx="99">
                  <c:v>0.37374581002972374</c:v>
                </c:pt>
                <c:pt idx="100">
                  <c:v>0.37500000000000011</c:v>
                </c:pt>
                <c:pt idx="101">
                  <c:v>0.37624585632828361</c:v>
                </c:pt>
                <c:pt idx="102">
                  <c:v>0.37748351608504249</c:v>
                </c:pt>
                <c:pt idx="103">
                  <c:v>0.37871311276873543</c:v>
                </c:pt>
                <c:pt idx="104">
                  <c:v>0.37993477643256657</c:v>
                </c:pt>
                <c:pt idx="105">
                  <c:v>0.38114863380557018</c:v>
                </c:pt>
                <c:pt idx="106">
                  <c:v>0.38235480840833125</c:v>
                </c:pt>
                <c:pt idx="107">
                  <c:v>0.38355342066362691</c:v>
                </c:pt>
                <c:pt idx="108">
                  <c:v>0.38474458800225697</c:v>
                </c:pt>
                <c:pt idx="109">
                  <c:v>0.38592842496431501</c:v>
                </c:pt>
                <c:pt idx="110">
                  <c:v>0.38710504329613782</c:v>
                </c:pt>
                <c:pt idx="111">
                  <c:v>0.38827455204315242</c:v>
                </c:pt>
                <c:pt idx="112">
                  <c:v>0.38943705763883285</c:v>
                </c:pt>
                <c:pt idx="113">
                  <c:v>0.39059266398995968</c:v>
                </c:pt>
                <c:pt idx="114">
                  <c:v>0.39174147255836955</c:v>
                </c:pt>
                <c:pt idx="115">
                  <c:v>0.39288358243936783</c:v>
                </c:pt>
                <c:pt idx="116">
                  <c:v>0.3940190904369677</c:v>
                </c:pt>
                <c:pt idx="117">
                  <c:v>0.39514809113611171</c:v>
                </c:pt>
                <c:pt idx="118">
                  <c:v>0.39627067697202045</c:v>
                </c:pt>
                <c:pt idx="119">
                  <c:v>0.39738693829680566</c:v>
                </c:pt>
                <c:pt idx="120">
                  <c:v>0.39849696344347929</c:v>
                </c:pt>
                <c:pt idx="121">
                  <c:v>0.3996008387874791</c:v>
                </c:pt>
                <c:pt idx="122">
                  <c:v>0.40069864880582878</c:v>
                </c:pt>
                <c:pt idx="123">
                  <c:v>0.40179047613404001</c:v>
                </c:pt>
                <c:pt idx="124">
                  <c:v>0.40287640162086247</c:v>
                </c:pt>
                <c:pt idx="125">
                  <c:v>0.4039565043809783</c:v>
                </c:pt>
                <c:pt idx="126">
                  <c:v>0.40503086184573417</c:v>
                </c:pt>
                <c:pt idx="127">
                  <c:v>0.40609954981199992</c:v>
                </c:pt>
                <c:pt idx="128">
                  <c:v>0.40716264248923612</c:v>
                </c:pt>
                <c:pt idx="129">
                  <c:v>0.40822021254484997</c:v>
                </c:pt>
                <c:pt idx="130">
                  <c:v>0.40927233114791484</c:v>
                </c:pt>
                <c:pt idx="131">
                  <c:v>0.4103190680113239</c:v>
                </c:pt>
                <c:pt idx="132">
                  <c:v>0.41136049143244657</c:v>
                </c:pt>
                <c:pt idx="133">
                  <c:v>0.41239666833235022</c:v>
                </c:pt>
                <c:pt idx="134">
                  <c:v>0.41342766429365013</c:v>
                </c:pt>
                <c:pt idx="135">
                  <c:v>0.41445354359704362</c:v>
                </c:pt>
                <c:pt idx="136">
                  <c:v>0.41547436925658499</c:v>
                </c:pt>
                <c:pt idx="137">
                  <c:v>0.41649020305375217</c:v>
                </c:pt>
                <c:pt idx="138">
                  <c:v>0.41750110557035708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69-4002-A87C-A133E35D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464504"/>
        <c:axId val="778462864"/>
      </c:scatterChart>
      <c:scatterChart>
        <c:scatterStyle val="lineMarker"/>
        <c:varyColors val="0"/>
        <c:ser>
          <c:idx val="3"/>
          <c:order val="3"/>
          <c:tx>
            <c:v>Steady state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Simplest!$B$7</c:f>
              <c:numCache>
                <c:formatCode>General</c:formatCode>
                <c:ptCount val="1"/>
                <c:pt idx="0">
                  <c:v>0.12500000000000003</c:v>
                </c:pt>
              </c:numCache>
            </c:numRef>
          </c:xVal>
          <c:yVal>
            <c:numRef>
              <c:f>Simplest!$C$7</c:f>
              <c:numCache>
                <c:formatCode>General</c:formatCode>
                <c:ptCount val="1"/>
                <c:pt idx="0">
                  <c:v>0.37500000000000011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9-4002-A87C-A133E35D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464504"/>
        <c:axId val="778462864"/>
      </c:scatterChart>
      <c:valAx>
        <c:axId val="7784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Capital per worker</a:t>
                </a:r>
                <a:r>
                  <a:rPr lang="pl-PL" baseline="0"/>
                  <a:t> k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8462864"/>
        <c:crosses val="autoZero"/>
        <c:crossBetween val="midCat"/>
      </c:valAx>
      <c:valAx>
        <c:axId val="77846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Consumption per worker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8464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98534558180227"/>
          <c:y val="0.47098279381743946"/>
          <c:w val="0.23757020997375328"/>
          <c:h val="0.312502187226596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Transition to steady state</a:t>
            </a:r>
            <a:r>
              <a:rPr lang="pl-PL" sz="1400" b="0" i="0" u="none" strike="noStrike" baseline="0"/>
              <a:t> 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General!$F$10</c:f>
              <c:strCache>
                <c:ptCount val="1"/>
                <c:pt idx="0">
                  <c:v>k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General!$E$11:$E$111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General!$F$11:$F$111</c:f>
              <c:numCache>
                <c:formatCode>General</c:formatCode>
                <c:ptCount val="101"/>
                <c:pt idx="0">
                  <c:v>0.39999999999999991</c:v>
                </c:pt>
                <c:pt idx="1">
                  <c:v>0.62384586260186237</c:v>
                </c:pt>
                <c:pt idx="2">
                  <c:v>0.87197923162202684</c:v>
                </c:pt>
                <c:pt idx="3">
                  <c:v>1.1348891883182284</c:v>
                </c:pt>
                <c:pt idx="4">
                  <c:v>1.4057647239098741</c:v>
                </c:pt>
                <c:pt idx="5">
                  <c:v>1.6796922207176359</c:v>
                </c:pt>
                <c:pt idx="6">
                  <c:v>1.9530979643420303</c:v>
                </c:pt>
                <c:pt idx="7">
                  <c:v>2.2233710328215426</c:v>
                </c:pt>
                <c:pt idx="8">
                  <c:v>2.4886052551346749</c:v>
                </c:pt>
                <c:pt idx="9">
                  <c:v>2.7474188981740539</c:v>
                </c:pt>
                <c:pt idx="10">
                  <c:v>2.9988258534743393</c:v>
                </c:pt>
                <c:pt idx="11">
                  <c:v>3.242141706835775</c:v>
                </c:pt>
                <c:pt idx="12">
                  <c:v>3.4769139877899282</c:v>
                </c:pt>
                <c:pt idx="13">
                  <c:v>3.7028695516874075</c:v>
                </c:pt>
                <c:pt idx="14">
                  <c:v>3.9198743468736401</c:v>
                </c:pt>
                <c:pt idx="15">
                  <c:v>4.1279022974496673</c:v>
                </c:pt>
                <c:pt idx="16">
                  <c:v>4.327011003376235</c:v>
                </c:pt>
                <c:pt idx="17">
                  <c:v>4.5173226117948726</c:v>
                </c:pt>
                <c:pt idx="18">
                  <c:v>4.6990086602276326</c:v>
                </c:pt>
                <c:pt idx="19">
                  <c:v>4.8722780042329665</c:v>
                </c:pt>
                <c:pt idx="20">
                  <c:v>5.0373671636567678</c:v>
                </c:pt>
                <c:pt idx="21">
                  <c:v>5.1945325815222079</c:v>
                </c:pt>
                <c:pt idx="22">
                  <c:v>5.3440444067043087</c:v>
                </c:pt>
                <c:pt idx="23">
                  <c:v>5.4861814984475163</c:v>
                </c:pt>
                <c:pt idx="24">
                  <c:v>5.6212274160866116</c:v>
                </c:pt>
                <c:pt idx="25">
                  <c:v>5.7494672069517749</c:v>
                </c:pt>
                <c:pt idx="26">
                  <c:v>5.8711848435350689</c:v>
                </c:pt>
                <c:pt idx="27">
                  <c:v>5.9866611905232263</c:v>
                </c:pt>
                <c:pt idx="28">
                  <c:v>6.0961724053882866</c:v>
                </c:pt>
                <c:pt idx="29">
                  <c:v>6.199988694423574</c:v>
                </c:pt>
                <c:pt idx="30">
                  <c:v>6.2983733605598413</c:v>
                </c:pt>
                <c:pt idx="31">
                  <c:v>6.39158209084541</c:v>
                </c:pt>
                <c:pt idx="32">
                  <c:v>6.4798624407638243</c:v>
                </c:pt>
                <c:pt idx="33">
                  <c:v>6.5634534800778335</c:v>
                </c:pt>
                <c:pt idx="34">
                  <c:v>6.6425855710002093</c:v>
                </c:pt>
                <c:pt idx="35">
                  <c:v>6.7174802544862011</c:v>
                </c:pt>
                <c:pt idx="36">
                  <c:v>6.7883502245415315</c:v>
                </c:pt>
                <c:pt idx="37">
                  <c:v>6.855399373817737</c:v>
                </c:pt>
                <c:pt idx="38">
                  <c:v>6.9188228965605392</c:v>
                </c:pt>
                <c:pt idx="39">
                  <c:v>6.9788074372952513</c:v>
                </c:pt>
                <c:pt idx="40">
                  <c:v>7.0355312755628887</c:v>
                </c:pt>
                <c:pt idx="41">
                  <c:v>7.0891645386309774</c:v>
                </c:pt>
                <c:pt idx="42">
                  <c:v>7.1398694354502199</c:v>
                </c:pt>
                <c:pt idx="43">
                  <c:v>7.1878005062574388</c:v>
                </c:pt>
                <c:pt idx="44">
                  <c:v>7.233104883173711</c:v>
                </c:pt>
                <c:pt idx="45">
                  <c:v>7.2759225579443454</c:v>
                </c:pt>
                <c:pt idx="46">
                  <c:v>7.316386653639352</c:v>
                </c:pt>
                <c:pt idx="47">
                  <c:v>7.3546236976995498</c:v>
                </c:pt>
                <c:pt idx="48">
                  <c:v>7.3907538941915378</c:v>
                </c:pt>
                <c:pt idx="49">
                  <c:v>7.4248913935383731</c:v>
                </c:pt>
                <c:pt idx="50">
                  <c:v>7.4571445583336562</c:v>
                </c:pt>
                <c:pt idx="51">
                  <c:v>7.4876162241345909</c:v>
                </c:pt>
                <c:pt idx="52">
                  <c:v>7.5164039543726906</c:v>
                </c:pt>
                <c:pt idx="53">
                  <c:v>7.5436002887259512</c:v>
                </c:pt>
                <c:pt idx="54">
                  <c:v>7.5692929844693717</c:v>
                </c:pt>
                <c:pt idx="55">
                  <c:v>7.5935652504664928</c:v>
                </c:pt>
                <c:pt idx="56">
                  <c:v>7.6164959735873721</c:v>
                </c:pt>
                <c:pt idx="57">
                  <c:v>7.6381599374415616</c:v>
                </c:pt>
                <c:pt idx="58">
                  <c:v>7.6586280334011914</c:v>
                </c:pt>
                <c:pt idx="59">
                  <c:v>7.6779674639618545</c:v>
                </c:pt>
                <c:pt idx="60">
                  <c:v>7.6962419385495853</c:v>
                </c:pt>
                <c:pt idx="61">
                  <c:v>7.7135118619329539</c:v>
                </c:pt>
                <c:pt idx="62">
                  <c:v>7.7298345154415316</c:v>
                </c:pt>
                <c:pt idx="63">
                  <c:v>7.7452642312272113</c:v>
                </c:pt>
                <c:pt idx="64">
                  <c:v>7.7598525598342869</c:v>
                </c:pt>
                <c:pt idx="65">
                  <c:v>7.7736484313687422</c:v>
                </c:pt>
                <c:pt idx="66">
                  <c:v>7.7866983105778056</c:v>
                </c:pt>
                <c:pt idx="67">
                  <c:v>7.7990463461683559</c:v>
                </c:pt>
                <c:pt idx="68">
                  <c:v>7.8107345147076597</c:v>
                </c:pt>
                <c:pt idx="69">
                  <c:v>7.8218027594630399</c:v>
                </c:pt>
                <c:pt idx="70">
                  <c:v>7.8322891245487751</c:v>
                </c:pt>
                <c:pt idx="71">
                  <c:v>7.8422298847592646</c:v>
                </c:pt>
                <c:pt idx="72">
                  <c:v>7.8516596714778073</c:v>
                </c:pt>
                <c:pt idx="73">
                  <c:v>7.8606115950604636</c:v>
                </c:pt>
                <c:pt idx="74">
                  <c:v>7.8691173641048415</c:v>
                </c:pt>
                <c:pt idx="75">
                  <c:v>7.87720740202447</c:v>
                </c:pt>
                <c:pt idx="76">
                  <c:v>7.8849109613611441</c:v>
                </c:pt>
                <c:pt idx="77">
                  <c:v>7.892256236280299</c:v>
                </c:pt>
                <c:pt idx="78">
                  <c:v>7.8992704737085777</c:v>
                </c:pt>
                <c:pt idx="79">
                  <c:v>7.9059800835883411</c:v>
                </c:pt>
                <c:pt idx="80">
                  <c:v>7.9124107487412516</c:v>
                </c:pt>
                <c:pt idx="81">
                  <c:v>7.9185875348525414</c:v>
                </c:pt>
                <c:pt idx="82">
                  <c:v>7.924535001109156</c:v>
                </c:pt>
                <c:pt idx="83">
                  <c:v>7.9302773120490793</c:v>
                </c:pt>
                <c:pt idx="84">
                  <c:v>7.9358383512058808</c:v>
                </c:pt>
                <c:pt idx="85">
                  <c:v>7.9412418371620976</c:v>
                </c:pt>
                <c:pt idx="86">
                  <c:v>7.9465114426576973</c:v>
                </c:pt>
                <c:pt idx="87">
                  <c:v>7.9516709174356981</c:v>
                </c:pt>
                <c:pt idx="88">
                  <c:v>7.9567442155463173</c:v>
                </c:pt>
                <c:pt idx="89">
                  <c:v>7.9617556278737842</c:v>
                </c:pt>
                <c:pt idx="90">
                  <c:v>7.9667299206965332</c:v>
                </c:pt>
                <c:pt idx="91">
                  <c:v>7.9716924811417602</c:v>
                </c:pt>
                <c:pt idx="92">
                  <c:v>7.9766694704496244</c:v>
                </c:pt>
                <c:pt idx="93">
                  <c:v>7.981687986020459</c:v>
                </c:pt>
                <c:pt idx="94">
                  <c:v>7.9867762332804384</c:v>
                </c:pt>
                <c:pt idx="95">
                  <c:v>7.9919637084669679</c:v>
                </c:pt>
                <c:pt idx="96">
                  <c:v>7.9972813935044922</c:v>
                </c:pt>
                <c:pt idx="97">
                  <c:v>8.0027619642141499</c:v>
                </c:pt>
                <c:pt idx="98">
                  <c:v>8.0084400131762301</c:v>
                </c:pt>
                <c:pt idx="99">
                  <c:v>8.0143522886421863</c:v>
                </c:pt>
                <c:pt idx="100">
                  <c:v>8.0205379509720522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B-4F12-8322-C0F0A8CE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17496"/>
        <c:axId val="714622744"/>
      </c:lineChart>
      <c:lineChart>
        <c:grouping val="standard"/>
        <c:varyColors val="0"/>
        <c:ser>
          <c:idx val="1"/>
          <c:order val="1"/>
          <c:tx>
            <c:strRef>
              <c:f>General!$G$10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General!$E$11:$E$111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General!$G$11:$G$111</c:f>
              <c:numCache>
                <c:formatCode>General</c:formatCode>
                <c:ptCount val="101"/>
                <c:pt idx="0">
                  <c:v>0.49296043712621479</c:v>
                </c:pt>
                <c:pt idx="1">
                  <c:v>0.57513570765878363</c:v>
                </c:pt>
                <c:pt idx="2">
                  <c:v>0.64885473319404996</c:v>
                </c:pt>
                <c:pt idx="3">
                  <c:v>0.71546048829769737</c:v>
                </c:pt>
                <c:pt idx="4">
                  <c:v>0.77600656659745404</c:v>
                </c:pt>
                <c:pt idx="5">
                  <c:v>0.83132143558433558</c:v>
                </c:pt>
                <c:pt idx="6">
                  <c:v>0.88206626566974011</c:v>
                </c:pt>
                <c:pt idx="7">
                  <c:v>0.92877793976827949</c:v>
                </c:pt>
                <c:pt idx="8">
                  <c:v>0.97189975532617257</c:v>
                </c:pt>
                <c:pt idx="9">
                  <c:v>1.0118033037410108</c:v>
                </c:pt>
                <c:pt idx="10">
                  <c:v>1.0488042427951492</c:v>
                </c:pt>
                <c:pt idx="11">
                  <c:v>1.0831738498992283</c:v>
                </c:pt>
                <c:pt idx="12">
                  <c:v>1.1151476307458303</c:v>
                </c:pt>
                <c:pt idx="13">
                  <c:v>1.1449318426586135</c:v>
                </c:pt>
                <c:pt idx="14">
                  <c:v>1.1727085173109422</c:v>
                </c:pt>
                <c:pt idx="15">
                  <c:v>1.1986393860686038</c:v>
                </c:pt>
                <c:pt idx="16">
                  <c:v>1.2228689903145147</c:v>
                </c:pt>
                <c:pt idx="17">
                  <c:v>1.2455271775166359</c:v>
                </c:pt>
                <c:pt idx="18">
                  <c:v>1.2667311279350475</c:v>
                </c:pt>
                <c:pt idx="19">
                  <c:v>1.2865870180504864</c:v>
                </c:pt>
                <c:pt idx="20">
                  <c:v>1.3051913994376279</c:v>
                </c:pt>
                <c:pt idx="21">
                  <c:v>1.3226323522511205</c:v>
                </c:pt>
                <c:pt idx="22">
                  <c:v>1.3389904583283787</c:v>
                </c:pt>
                <c:pt idx="23">
                  <c:v>1.354339628524452</c:v>
                </c:pt>
                <c:pt idx="24">
                  <c:v>1.3687478111839144</c:v>
                </c:pt>
                <c:pt idx="25">
                  <c:v>1.3822776028680084</c:v>
                </c:pt>
                <c:pt idx="26">
                  <c:v>1.3949867780665135</c:v>
                </c:pt>
                <c:pt idx="27">
                  <c:v>1.4069287512622501</c:v>
                </c:pt>
                <c:pt idx="28">
                  <c:v>1.4181529821173287</c:v>
                </c:pt>
                <c:pt idx="29">
                  <c:v>1.4287053325234347</c:v>
                </c:pt>
                <c:pt idx="30">
                  <c:v>1.4386283826646145</c:v>
                </c:pt>
                <c:pt idx="31">
                  <c:v>1.447961711977851</c:v>
                </c:pt>
                <c:pt idx="32">
                  <c:v>1.4567421498881796</c:v>
                </c:pt>
                <c:pt idx="33">
                  <c:v>1.4650040003842053</c:v>
                </c:pt>
                <c:pt idx="34">
                  <c:v>1.4727792438435734</c:v>
                </c:pt>
                <c:pt idx="35">
                  <c:v>1.4800977189833735</c:v>
                </c:pt>
                <c:pt idx="36">
                  <c:v>1.4869872873724459</c:v>
                </c:pt>
                <c:pt idx="37">
                  <c:v>1.4934739825815815</c:v>
                </c:pt>
                <c:pt idx="38">
                  <c:v>1.499582145748529</c:v>
                </c:pt>
                <c:pt idx="39">
                  <c:v>1.5053345490855958</c:v>
                </c:pt>
                <c:pt idx="40">
                  <c:v>1.5107525086491147</c:v>
                </c:pt>
                <c:pt idx="41">
                  <c:v>1.5158559875146682</c:v>
                </c:pt>
                <c:pt idx="42">
                  <c:v>1.5206636903537889</c:v>
                </c:pt>
                <c:pt idx="43">
                  <c:v>1.5251931502821159</c:v>
                </c:pt>
                <c:pt idx="44">
                  <c:v>1.529460808741834</c:v>
                </c:pt>
                <c:pt idx="45">
                  <c:v>1.5334820890895453</c:v>
                </c:pt>
                <c:pt idx="46">
                  <c:v>1.5372714644819698</c:v>
                </c:pt>
                <c:pt idx="47">
                  <c:v>1.540842520583982</c:v>
                </c:pt>
                <c:pt idx="48">
                  <c:v>1.5442080135647249</c:v>
                </c:pt>
                <c:pt idx="49">
                  <c:v>1.5473799237965429</c:v>
                </c:pt>
                <c:pt idx="50">
                  <c:v>1.5503695056270013</c:v>
                </c:pt>
                <c:pt idx="51">
                  <c:v>1.5531873335554165</c:v>
                </c:pt>
                <c:pt idx="52">
                  <c:v>1.5558433451112295</c:v>
                </c:pt>
                <c:pt idx="53">
                  <c:v>1.5583468807015681</c:v>
                </c:pt>
                <c:pt idx="54">
                  <c:v>1.5607067206688938</c:v>
                </c:pt>
                <c:pt idx="55">
                  <c:v>1.5629311197761993</c:v>
                </c:pt>
                <c:pt idx="56">
                  <c:v>1.5650278393164332</c:v>
                </c:pt>
                <c:pt idx="57">
                  <c:v>1.5670041770243177</c:v>
                </c:pt>
                <c:pt idx="58">
                  <c:v>1.5688669949521881</c:v>
                </c:pt>
                <c:pt idx="59">
                  <c:v>1.5706227454566901</c:v>
                </c:pt>
                <c:pt idx="60">
                  <c:v>1.57227749542986</c:v>
                </c:pt>
                <c:pt idx="61">
                  <c:v>1.5738369488961419</c:v>
                </c:pt>
                <c:pt idx="62">
                  <c:v>1.5753064680860771</c:v>
                </c:pt>
                <c:pt idx="63">
                  <c:v>1.5766910930875777</c:v>
                </c:pt>
                <c:pt idx="64">
                  <c:v>1.5779955601667937</c:v>
                </c:pt>
                <c:pt idx="65">
                  <c:v>1.5792243188424357</c:v>
                </c:pt>
                <c:pt idx="66">
                  <c:v>1.580381547789977</c:v>
                </c:pt>
                <c:pt idx="67">
                  <c:v>1.5814711696453081</c:v>
                </c:pt>
                <c:pt idx="68">
                  <c:v>1.5824968647711248</c:v>
                </c:pt>
                <c:pt idx="69">
                  <c:v>1.5834620840434723</c:v>
                </c:pt>
                <c:pt idx="70">
                  <c:v>1.5843700607104572</c:v>
                </c:pt>
                <c:pt idx="71">
                  <c:v>1.5852238213700514</c:v>
                </c:pt>
                <c:pt idx="72">
                  <c:v>1.5860261961091724</c:v>
                </c:pt>
                <c:pt idx="73">
                  <c:v>1.5867798278417169</c:v>
                </c:pt>
                <c:pt idx="74">
                  <c:v>1.5874871808789919</c:v>
                </c:pt>
                <c:pt idx="75">
                  <c:v>1.5881505487619154</c:v>
                </c:pt>
                <c:pt idx="76">
                  <c:v>1.5887720613804825</c:v>
                </c:pt>
                <c:pt idx="77">
                  <c:v>1.589353691402239</c:v>
                </c:pt>
                <c:pt idx="78">
                  <c:v>1.589897260027868</c:v>
                </c:pt>
                <c:pt idx="79">
                  <c:v>1.5904044420884524</c:v>
                </c:pt>
                <c:pt idx="80">
                  <c:v>1.5908767704954874</c:v>
                </c:pt>
                <c:pt idx="81">
                  <c:v>1.5913156400512862</c:v>
                </c:pt>
                <c:pt idx="82">
                  <c:v>1.5917223106240079</c:v>
                </c:pt>
                <c:pt idx="83">
                  <c:v>1.5920979096881387</c:v>
                </c:pt>
                <c:pt idx="84">
                  <c:v>1.5924434342278497</c:v>
                </c:pt>
                <c:pt idx="85">
                  <c:v>1.592759751997231</c:v>
                </c:pt>
                <c:pt idx="86">
                  <c:v>1.5930476021279434</c:v>
                </c:pt>
                <c:pt idx="87">
                  <c:v>1.5933075950713405</c:v>
                </c:pt>
                <c:pt idx="88">
                  <c:v>1.5935402118585682</c:v>
                </c:pt>
                <c:pt idx="89">
                  <c:v>1.5937458026585727</c:v>
                </c:pt>
                <c:pt idx="90">
                  <c:v>1.5939245846103129</c:v>
                </c:pt>
                <c:pt idx="91">
                  <c:v>1.5940766389018062</c:v>
                </c:pt>
                <c:pt idx="92">
                  <c:v>1.5942019070649476</c:v>
                </c:pt>
                <c:pt idx="93">
                  <c:v>1.5943001864513409</c:v>
                </c:pt>
                <c:pt idx="94">
                  <c:v>1.5943711248507075</c:v>
                </c:pt>
                <c:pt idx="95">
                  <c:v>1.5944142142098197</c:v>
                </c:pt>
                <c:pt idx="96">
                  <c:v>1.5944287834064055</c:v>
                </c:pt>
                <c:pt idx="97">
                  <c:v>1.5944139900291425</c:v>
                </c:pt>
                <c:pt idx="98">
                  <c:v>1.5943688111117895</c:v>
                </c:pt>
                <c:pt idx="99">
                  <c:v>1.5942920327667878</c:v>
                </c:pt>
                <c:pt idx="100">
                  <c:v>1.5941822386614499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B-4F12-8322-C0F0A8CE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938800"/>
        <c:axId val="343936504"/>
      </c:lineChart>
      <c:catAx>
        <c:axId val="71461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Periods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4622744"/>
        <c:crosses val="autoZero"/>
        <c:auto val="1"/>
        <c:lblAlgn val="ctr"/>
        <c:lblOffset val="100"/>
        <c:tickLblSkip val="10"/>
        <c:noMultiLvlLbl val="0"/>
      </c:catAx>
      <c:valAx>
        <c:axId val="71462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4617496"/>
        <c:crosses val="autoZero"/>
        <c:crossBetween val="between"/>
      </c:valAx>
      <c:valAx>
        <c:axId val="3439365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3938800"/>
        <c:crosses val="max"/>
        <c:crossBetween val="between"/>
      </c:valAx>
      <c:catAx>
        <c:axId val="34393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936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6.6666666666666666E-2"/>
          <c:y val="0.16745297462817144"/>
          <c:w val="9.4694444444444456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Phase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General!$W$2</c:f>
              <c:strCache>
                <c:ptCount val="1"/>
                <c:pt idx="0">
                  <c:v>k_{t+1} = k_{t}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General!$V$3:$V$202</c:f>
              <c:numCache>
                <c:formatCode>General</c:formatCode>
                <c:ptCount val="200"/>
                <c:pt idx="0">
                  <c:v>0</c:v>
                </c:pt>
                <c:pt idx="1">
                  <c:v>7.9999999999999988E-2</c:v>
                </c:pt>
                <c:pt idx="2">
                  <c:v>0.15999999999999998</c:v>
                </c:pt>
                <c:pt idx="3">
                  <c:v>0.23999999999999996</c:v>
                </c:pt>
                <c:pt idx="4">
                  <c:v>0.31999999999999995</c:v>
                </c:pt>
                <c:pt idx="5">
                  <c:v>0.39999999999999991</c:v>
                </c:pt>
                <c:pt idx="6">
                  <c:v>0.47999999999999987</c:v>
                </c:pt>
                <c:pt idx="7">
                  <c:v>0.55999999999999983</c:v>
                </c:pt>
                <c:pt idx="8">
                  <c:v>0.63999999999999979</c:v>
                </c:pt>
                <c:pt idx="9">
                  <c:v>0.71999999999999975</c:v>
                </c:pt>
                <c:pt idx="10">
                  <c:v>0.79999999999999971</c:v>
                </c:pt>
                <c:pt idx="11">
                  <c:v>0.87999999999999967</c:v>
                </c:pt>
                <c:pt idx="12">
                  <c:v>0.95999999999999963</c:v>
                </c:pt>
                <c:pt idx="13">
                  <c:v>1.0399999999999996</c:v>
                </c:pt>
                <c:pt idx="14">
                  <c:v>1.1199999999999997</c:v>
                </c:pt>
                <c:pt idx="15">
                  <c:v>1.1999999999999997</c:v>
                </c:pt>
                <c:pt idx="16">
                  <c:v>1.2799999999999998</c:v>
                </c:pt>
                <c:pt idx="17">
                  <c:v>1.3599999999999999</c:v>
                </c:pt>
                <c:pt idx="18">
                  <c:v>1.44</c:v>
                </c:pt>
                <c:pt idx="19">
                  <c:v>1.52</c:v>
                </c:pt>
                <c:pt idx="20">
                  <c:v>1.6</c:v>
                </c:pt>
                <c:pt idx="21">
                  <c:v>1.6800000000000002</c:v>
                </c:pt>
                <c:pt idx="22">
                  <c:v>1.7600000000000002</c:v>
                </c:pt>
                <c:pt idx="23">
                  <c:v>1.8400000000000003</c:v>
                </c:pt>
                <c:pt idx="24">
                  <c:v>1.9200000000000004</c:v>
                </c:pt>
                <c:pt idx="25">
                  <c:v>2.0000000000000004</c:v>
                </c:pt>
                <c:pt idx="26">
                  <c:v>2.0800000000000005</c:v>
                </c:pt>
                <c:pt idx="27">
                  <c:v>2.1600000000000006</c:v>
                </c:pt>
                <c:pt idx="28">
                  <c:v>2.2400000000000007</c:v>
                </c:pt>
                <c:pt idx="29">
                  <c:v>2.3200000000000007</c:v>
                </c:pt>
                <c:pt idx="30">
                  <c:v>2.4000000000000008</c:v>
                </c:pt>
                <c:pt idx="31">
                  <c:v>2.4800000000000009</c:v>
                </c:pt>
                <c:pt idx="32">
                  <c:v>2.5600000000000009</c:v>
                </c:pt>
                <c:pt idx="33">
                  <c:v>2.640000000000001</c:v>
                </c:pt>
                <c:pt idx="34">
                  <c:v>2.7200000000000011</c:v>
                </c:pt>
                <c:pt idx="35">
                  <c:v>2.8000000000000012</c:v>
                </c:pt>
                <c:pt idx="36">
                  <c:v>2.8800000000000012</c:v>
                </c:pt>
                <c:pt idx="37">
                  <c:v>2.9600000000000013</c:v>
                </c:pt>
                <c:pt idx="38">
                  <c:v>3.0400000000000014</c:v>
                </c:pt>
                <c:pt idx="39">
                  <c:v>3.1200000000000014</c:v>
                </c:pt>
                <c:pt idx="40">
                  <c:v>3.2000000000000015</c:v>
                </c:pt>
                <c:pt idx="41">
                  <c:v>3.2800000000000016</c:v>
                </c:pt>
                <c:pt idx="42">
                  <c:v>3.3600000000000017</c:v>
                </c:pt>
                <c:pt idx="43">
                  <c:v>3.4400000000000017</c:v>
                </c:pt>
                <c:pt idx="44">
                  <c:v>3.5200000000000018</c:v>
                </c:pt>
                <c:pt idx="45">
                  <c:v>3.6000000000000019</c:v>
                </c:pt>
                <c:pt idx="46">
                  <c:v>3.6800000000000019</c:v>
                </c:pt>
                <c:pt idx="47">
                  <c:v>3.760000000000002</c:v>
                </c:pt>
                <c:pt idx="48">
                  <c:v>3.8400000000000021</c:v>
                </c:pt>
                <c:pt idx="49">
                  <c:v>3.9200000000000021</c:v>
                </c:pt>
                <c:pt idx="50">
                  <c:v>4.0000000000000018</c:v>
                </c:pt>
                <c:pt idx="51">
                  <c:v>4.0800000000000018</c:v>
                </c:pt>
                <c:pt idx="52">
                  <c:v>4.1600000000000019</c:v>
                </c:pt>
                <c:pt idx="53">
                  <c:v>4.240000000000002</c:v>
                </c:pt>
                <c:pt idx="54">
                  <c:v>4.3200000000000021</c:v>
                </c:pt>
                <c:pt idx="55">
                  <c:v>4.4000000000000021</c:v>
                </c:pt>
                <c:pt idx="56">
                  <c:v>4.4800000000000022</c:v>
                </c:pt>
                <c:pt idx="57">
                  <c:v>4.5600000000000023</c:v>
                </c:pt>
                <c:pt idx="58">
                  <c:v>4.6400000000000023</c:v>
                </c:pt>
                <c:pt idx="59">
                  <c:v>4.7200000000000024</c:v>
                </c:pt>
                <c:pt idx="60">
                  <c:v>4.8000000000000025</c:v>
                </c:pt>
                <c:pt idx="61">
                  <c:v>4.8800000000000026</c:v>
                </c:pt>
                <c:pt idx="62">
                  <c:v>4.9600000000000026</c:v>
                </c:pt>
                <c:pt idx="63">
                  <c:v>5.0400000000000027</c:v>
                </c:pt>
                <c:pt idx="64">
                  <c:v>5.1200000000000028</c:v>
                </c:pt>
                <c:pt idx="65">
                  <c:v>5.2000000000000028</c:v>
                </c:pt>
                <c:pt idx="66">
                  <c:v>5.2800000000000029</c:v>
                </c:pt>
                <c:pt idx="67">
                  <c:v>5.360000000000003</c:v>
                </c:pt>
                <c:pt idx="68">
                  <c:v>5.4400000000000031</c:v>
                </c:pt>
                <c:pt idx="69">
                  <c:v>5.5200000000000031</c:v>
                </c:pt>
                <c:pt idx="70">
                  <c:v>5.6000000000000032</c:v>
                </c:pt>
                <c:pt idx="71">
                  <c:v>5.6800000000000033</c:v>
                </c:pt>
                <c:pt idx="72">
                  <c:v>5.7600000000000033</c:v>
                </c:pt>
                <c:pt idx="73">
                  <c:v>5.8400000000000034</c:v>
                </c:pt>
                <c:pt idx="74">
                  <c:v>5.9200000000000035</c:v>
                </c:pt>
                <c:pt idx="75">
                  <c:v>6.0000000000000036</c:v>
                </c:pt>
                <c:pt idx="76">
                  <c:v>6.0800000000000036</c:v>
                </c:pt>
                <c:pt idx="77">
                  <c:v>6.1600000000000037</c:v>
                </c:pt>
                <c:pt idx="78">
                  <c:v>6.2400000000000038</c:v>
                </c:pt>
                <c:pt idx="79">
                  <c:v>6.3200000000000038</c:v>
                </c:pt>
                <c:pt idx="80">
                  <c:v>6.4000000000000039</c:v>
                </c:pt>
                <c:pt idx="81">
                  <c:v>6.480000000000004</c:v>
                </c:pt>
                <c:pt idx="82">
                  <c:v>6.5600000000000041</c:v>
                </c:pt>
                <c:pt idx="83">
                  <c:v>6.6400000000000041</c:v>
                </c:pt>
                <c:pt idx="84">
                  <c:v>6.7200000000000042</c:v>
                </c:pt>
                <c:pt idx="85">
                  <c:v>6.8000000000000043</c:v>
                </c:pt>
                <c:pt idx="86">
                  <c:v>6.8800000000000043</c:v>
                </c:pt>
                <c:pt idx="87">
                  <c:v>6.9600000000000044</c:v>
                </c:pt>
                <c:pt idx="88">
                  <c:v>7.0400000000000045</c:v>
                </c:pt>
                <c:pt idx="89">
                  <c:v>7.1200000000000045</c:v>
                </c:pt>
                <c:pt idx="90">
                  <c:v>7.2000000000000046</c:v>
                </c:pt>
                <c:pt idx="91">
                  <c:v>7.2800000000000047</c:v>
                </c:pt>
                <c:pt idx="92">
                  <c:v>7.3600000000000048</c:v>
                </c:pt>
                <c:pt idx="93">
                  <c:v>7.4400000000000048</c:v>
                </c:pt>
                <c:pt idx="94">
                  <c:v>7.5200000000000049</c:v>
                </c:pt>
                <c:pt idx="95">
                  <c:v>7.600000000000005</c:v>
                </c:pt>
                <c:pt idx="96">
                  <c:v>7.680000000000005</c:v>
                </c:pt>
                <c:pt idx="97">
                  <c:v>7.7600000000000051</c:v>
                </c:pt>
                <c:pt idx="98">
                  <c:v>7.8400000000000052</c:v>
                </c:pt>
                <c:pt idx="99">
                  <c:v>7.9200000000000053</c:v>
                </c:pt>
                <c:pt idx="100">
                  <c:v>8.0000000000000053</c:v>
                </c:pt>
                <c:pt idx="101">
                  <c:v>8.0800000000000054</c:v>
                </c:pt>
                <c:pt idx="102">
                  <c:v>8.1600000000000055</c:v>
                </c:pt>
                <c:pt idx="103">
                  <c:v>8.2400000000000055</c:v>
                </c:pt>
                <c:pt idx="104">
                  <c:v>8.3200000000000056</c:v>
                </c:pt>
                <c:pt idx="105">
                  <c:v>8.4000000000000057</c:v>
                </c:pt>
                <c:pt idx="106">
                  <c:v>8.4800000000000058</c:v>
                </c:pt>
                <c:pt idx="107">
                  <c:v>8.5600000000000058</c:v>
                </c:pt>
                <c:pt idx="108">
                  <c:v>8.6400000000000059</c:v>
                </c:pt>
                <c:pt idx="109">
                  <c:v>8.720000000000006</c:v>
                </c:pt>
                <c:pt idx="110">
                  <c:v>8.800000000000006</c:v>
                </c:pt>
                <c:pt idx="111">
                  <c:v>8.8800000000000061</c:v>
                </c:pt>
                <c:pt idx="112">
                  <c:v>8.9600000000000062</c:v>
                </c:pt>
                <c:pt idx="113">
                  <c:v>9.0400000000000063</c:v>
                </c:pt>
                <c:pt idx="114">
                  <c:v>9.1200000000000063</c:v>
                </c:pt>
                <c:pt idx="115">
                  <c:v>9.2000000000000064</c:v>
                </c:pt>
                <c:pt idx="116">
                  <c:v>9.2800000000000065</c:v>
                </c:pt>
                <c:pt idx="117">
                  <c:v>9.3600000000000065</c:v>
                </c:pt>
                <c:pt idx="118">
                  <c:v>9.4400000000000066</c:v>
                </c:pt>
                <c:pt idx="119">
                  <c:v>9.5200000000000067</c:v>
                </c:pt>
                <c:pt idx="120">
                  <c:v>9.6000000000000068</c:v>
                </c:pt>
                <c:pt idx="121">
                  <c:v>9.6800000000000068</c:v>
                </c:pt>
                <c:pt idx="122">
                  <c:v>9.7600000000000069</c:v>
                </c:pt>
                <c:pt idx="123">
                  <c:v>9.840000000000007</c:v>
                </c:pt>
                <c:pt idx="124">
                  <c:v>9.920000000000007</c:v>
                </c:pt>
                <c:pt idx="125">
                  <c:v>10.000000000000007</c:v>
                </c:pt>
                <c:pt idx="126">
                  <c:v>10.080000000000007</c:v>
                </c:pt>
                <c:pt idx="127">
                  <c:v>10.160000000000007</c:v>
                </c:pt>
                <c:pt idx="128">
                  <c:v>10.240000000000007</c:v>
                </c:pt>
                <c:pt idx="129">
                  <c:v>10.320000000000007</c:v>
                </c:pt>
                <c:pt idx="130">
                  <c:v>10.400000000000007</c:v>
                </c:pt>
                <c:pt idx="131">
                  <c:v>10.480000000000008</c:v>
                </c:pt>
                <c:pt idx="132">
                  <c:v>10.560000000000008</c:v>
                </c:pt>
                <c:pt idx="133">
                  <c:v>10.640000000000008</c:v>
                </c:pt>
                <c:pt idx="134">
                  <c:v>10.720000000000008</c:v>
                </c:pt>
                <c:pt idx="135">
                  <c:v>10.800000000000008</c:v>
                </c:pt>
                <c:pt idx="136">
                  <c:v>10.880000000000008</c:v>
                </c:pt>
                <c:pt idx="137">
                  <c:v>10.960000000000008</c:v>
                </c:pt>
                <c:pt idx="138">
                  <c:v>11.040000000000008</c:v>
                </c:pt>
                <c:pt idx="139">
                  <c:v>11.120000000000008</c:v>
                </c:pt>
              </c:numCache>
            </c:numRef>
          </c:xVal>
          <c:yVal>
            <c:numRef>
              <c:f>General!$W$3:$W$202</c:f>
              <c:numCache>
                <c:formatCode>General</c:formatCode>
                <c:ptCount val="200"/>
                <c:pt idx="0">
                  <c:v>0</c:v>
                </c:pt>
                <c:pt idx="1">
                  <c:v>0.42688693800637673</c:v>
                </c:pt>
                <c:pt idx="2">
                  <c:v>0.53488352331898126</c:v>
                </c:pt>
                <c:pt idx="3">
                  <c:v>0.60944650119077171</c:v>
                </c:pt>
                <c:pt idx="4">
                  <c:v>0.66799037867067879</c:v>
                </c:pt>
                <c:pt idx="5">
                  <c:v>0.7168062997280773</c:v>
                </c:pt>
                <c:pt idx="6">
                  <c:v>0.75897352823377262</c:v>
                </c:pt>
                <c:pt idx="7">
                  <c:v>0.79625705996171126</c:v>
                </c:pt>
                <c:pt idx="8">
                  <c:v>0.82977387601275332</c:v>
                </c:pt>
                <c:pt idx="9">
                  <c:v>0.86028094931143284</c:v>
                </c:pt>
                <c:pt idx="10">
                  <c:v>0.88831776672255558</c:v>
                </c:pt>
                <c:pt idx="11">
                  <c:v>0.9142839714125568</c:v>
                </c:pt>
                <c:pt idx="12">
                  <c:v>0.93848482973218794</c:v>
                </c:pt>
                <c:pt idx="13">
                  <c:v>0.96115940382017728</c:v>
                </c:pt>
                <c:pt idx="14">
                  <c:v>0.98249882037022085</c:v>
                </c:pt>
                <c:pt idx="15">
                  <c:v>1.0026585691826109</c:v>
                </c:pt>
                <c:pt idx="16">
                  <c:v>1.0217670466379625</c:v>
                </c:pt>
                <c:pt idx="17">
                  <c:v>1.0399316513508927</c:v>
                </c:pt>
                <c:pt idx="18">
                  <c:v>1.057243234657234</c:v>
                </c:pt>
                <c:pt idx="19">
                  <c:v>1.0737794157889662</c:v>
                </c:pt>
                <c:pt idx="20">
                  <c:v>1.0896070952851464</c:v>
                </c:pt>
                <c:pt idx="21">
                  <c:v>1.1047843905526258</c:v>
                </c:pt>
                <c:pt idx="22">
                  <c:v>1.1193621473595372</c:v>
                </c:pt>
                <c:pt idx="23">
                  <c:v>1.1333851350456834</c:v>
                </c:pt>
                <c:pt idx="24">
                  <c:v>1.1468930023815436</c:v>
                </c:pt>
                <c:pt idx="25">
                  <c:v>1.1599210498948731</c:v>
                </c:pt>
                <c:pt idx="26">
                  <c:v>1.1725008597719815</c:v>
                </c:pt>
                <c:pt idx="27">
                  <c:v>1.1846608140191301</c:v>
                </c:pt>
                <c:pt idx="28">
                  <c:v>1.1964265240754359</c:v>
                </c:pt>
                <c:pt idx="29">
                  <c:v>1.2078211896052458</c:v>
                </c:pt>
                <c:pt idx="30">
                  <c:v>1.2188659001643392</c:v>
                </c:pt>
                <c:pt idx="31">
                  <c:v>1.2295798904214015</c:v>
                </c:pt>
                <c:pt idx="32">
                  <c:v>1.2399807573413577</c:v>
                </c:pt>
                <c:pt idx="33">
                  <c:v>1.2500846460022368</c:v>
                </c:pt>
                <c:pt idx="34">
                  <c:v>1.2599064093817776</c:v>
                </c:pt>
                <c:pt idx="35">
                  <c:v>1.2694597464129784</c:v>
                </c:pt>
                <c:pt idx="36">
                  <c:v>1.2787573217960251</c:v>
                </c:pt>
                <c:pt idx="37">
                  <c:v>1.2878108704136637</c:v>
                </c:pt>
                <c:pt idx="38">
                  <c:v>1.2966312886883482</c:v>
                </c:pt>
                <c:pt idx="39">
                  <c:v>1.3052287148125608</c:v>
                </c:pt>
                <c:pt idx="40">
                  <c:v>1.3136125994561547</c:v>
                </c:pt>
                <c:pt idx="41">
                  <c:v>1.321791768289313</c:v>
                </c:pt>
                <c:pt idx="42">
                  <c:v>1.3297744774437015</c:v>
                </c:pt>
                <c:pt idx="43">
                  <c:v>1.3375684628575151</c:v>
                </c:pt>
                <c:pt idx="44">
                  <c:v>1.3451809843045568</c:v>
                </c:pt>
                <c:pt idx="45">
                  <c:v>1.3526188647871062</c:v>
                </c:pt>
                <c:pt idx="46">
                  <c:v>1.3598885258723283</c:v>
                </c:pt>
                <c:pt idx="47">
                  <c:v>1.3669960194685176</c:v>
                </c:pt>
                <c:pt idx="48">
                  <c:v>1.3739470564675456</c:v>
                </c:pt>
                <c:pt idx="49">
                  <c:v>1.3807470326210487</c:v>
                </c:pt>
                <c:pt idx="50">
                  <c:v>1.3874010519681994</c:v>
                </c:pt>
                <c:pt idx="51">
                  <c:v>1.3939139480908027</c:v>
                </c:pt>
                <c:pt idx="52">
                  <c:v>1.4002903034356231</c:v>
                </c:pt>
                <c:pt idx="53">
                  <c:v>1.4065344669132911</c:v>
                </c:pt>
                <c:pt idx="54">
                  <c:v>1.4126505699569438</c:v>
                </c:pt>
                <c:pt idx="55">
                  <c:v>1.4186425412012917</c:v>
                </c:pt>
                <c:pt idx="56">
                  <c:v>1.4245141199234228</c:v>
                </c:pt>
                <c:pt idx="57">
                  <c:v>1.4302688683699394</c:v>
                </c:pt>
                <c:pt idx="58">
                  <c:v>1.4359101830805214</c:v>
                </c:pt>
                <c:pt idx="59">
                  <c:v>1.4414413053054285</c:v>
                </c:pt>
                <c:pt idx="60">
                  <c:v>1.4468653306034984</c:v>
                </c:pt>
                <c:pt idx="61">
                  <c:v>1.4521852176976229</c:v>
                </c:pt>
                <c:pt idx="62">
                  <c:v>1.4574037966563196</c:v>
                </c:pt>
                <c:pt idx="63">
                  <c:v>1.4625237764626793</c:v>
                </c:pt>
                <c:pt idx="64">
                  <c:v>1.4675477520255069</c:v>
                </c:pt>
                <c:pt idx="65">
                  <c:v>1.4724782106818057</c:v>
                </c:pt>
                <c:pt idx="66">
                  <c:v>1.4773175382347223</c:v>
                </c:pt>
                <c:pt idx="67">
                  <c:v>1.4820680245666549</c:v>
                </c:pt>
                <c:pt idx="68">
                  <c:v>1.4867318688632718</c:v>
                </c:pt>
                <c:pt idx="69">
                  <c:v>1.4913111844807225</c:v>
                </c:pt>
                <c:pt idx="70">
                  <c:v>1.4958080034852015</c:v>
                </c:pt>
                <c:pt idx="71">
                  <c:v>1.5002242808912696</c:v>
                </c:pt>
                <c:pt idx="72">
                  <c:v>1.5045618986228659</c:v>
                </c:pt>
                <c:pt idx="73">
                  <c:v>1.5088226692187403</c:v>
                </c:pt>
                <c:pt idx="74">
                  <c:v>1.513008339302055</c:v>
                </c:pt>
                <c:pt idx="75">
                  <c:v>1.5171205928321396</c:v>
                </c:pt>
                <c:pt idx="76">
                  <c:v>1.5211610541547866</c:v>
                </c:pt>
                <c:pt idx="77">
                  <c:v>1.5251312908660446</c:v>
                </c:pt>
                <c:pt idx="78">
                  <c:v>1.5290328165031777</c:v>
                </c:pt>
                <c:pt idx="79">
                  <c:v>1.5328670930752963</c:v>
                </c:pt>
                <c:pt idx="80">
                  <c:v>1.5366355334451114</c:v>
                </c:pt>
                <c:pt idx="81">
                  <c:v>1.5403395035723153</c:v>
                </c:pt>
                <c:pt idx="82">
                  <c:v>1.5439803246282313</c:v>
                </c:pt>
                <c:pt idx="83">
                  <c:v>1.5475592749905949</c:v>
                </c:pt>
                <c:pt idx="84">
                  <c:v>1.5510775921266133</c:v>
                </c:pt>
                <c:pt idx="85">
                  <c:v>1.5545364743718191</c:v>
                </c:pt>
                <c:pt idx="86">
                  <c:v>1.5579370826116301</c:v>
                </c:pt>
                <c:pt idx="87">
                  <c:v>1.5612805418720082</c:v>
                </c:pt>
                <c:pt idx="88">
                  <c:v>1.5645679428251136</c:v>
                </c:pt>
                <c:pt idx="89">
                  <c:v>1.5678003432154093</c:v>
                </c:pt>
                <c:pt idx="90">
                  <c:v>1.5709787692112596</c:v>
                </c:pt>
                <c:pt idx="91">
                  <c:v>1.5741042166867003</c:v>
                </c:pt>
                <c:pt idx="92">
                  <c:v>1.5771776524377121</c:v>
                </c:pt>
                <c:pt idx="93">
                  <c:v>1.580200015337015</c:v>
                </c:pt>
                <c:pt idx="94">
                  <c:v>1.5831722174311229</c:v>
                </c:pt>
                <c:pt idx="95">
                  <c:v>1.5860951449831169</c:v>
                </c:pt>
                <c:pt idx="96">
                  <c:v>1.5889696594643761</c:v>
                </c:pt>
                <c:pt idx="97">
                  <c:v>1.5917965984982587</c:v>
                </c:pt>
                <c:pt idx="98">
                  <c:v>1.5945767767585373</c:v>
                </c:pt>
                <c:pt idx="99">
                  <c:v>1.5973109868251927</c:v>
                </c:pt>
                <c:pt idx="100">
                  <c:v>1.6</c:v>
                </c:pt>
                <c:pt idx="101">
                  <c:v>1.602644567084178</c:v>
                </c:pt>
                <c:pt idx="102">
                  <c:v>1.6052454191202261</c:v>
                </c:pt>
                <c:pt idx="103">
                  <c:v>1.6078032680999219</c:v>
                </c:pt>
                <c:pt idx="104">
                  <c:v>1.6103188076403545</c:v>
                </c:pt>
                <c:pt idx="105">
                  <c:v>1.6127927136297071</c:v>
                </c:pt>
                <c:pt idx="106">
                  <c:v>1.6152256448444327</c:v>
                </c:pt>
                <c:pt idx="107">
                  <c:v>1.6176182435393431</c:v>
                </c:pt>
                <c:pt idx="108">
                  <c:v>1.6199711360120364</c:v>
                </c:pt>
                <c:pt idx="109">
                  <c:v>1.6222849331430127</c:v>
                </c:pt>
                <c:pt idx="110">
                  <c:v>1.624560230912734</c:v>
                </c:pt>
                <c:pt idx="111">
                  <c:v>1.6267976108968125</c:v>
                </c:pt>
                <c:pt idx="112">
                  <c:v>1.6289976407404416</c:v>
                </c:pt>
                <c:pt idx="113">
                  <c:v>1.6311608746131179</c:v>
                </c:pt>
                <c:pt idx="114">
                  <c:v>1.6332878536446374</c:v>
                </c:pt>
                <c:pt idx="115">
                  <c:v>1.6353791063432945</c:v>
                </c:pt>
                <c:pt idx="116">
                  <c:v>1.6374351489971604</c:v>
                </c:pt>
                <c:pt idx="117">
                  <c:v>1.6394564860592626</c:v>
                </c:pt>
                <c:pt idx="118">
                  <c:v>1.6414436105174417</c:v>
                </c:pt>
                <c:pt idx="119">
                  <c:v>1.6433970042496298</c:v>
                </c:pt>
                <c:pt idx="120">
                  <c:v>1.6453171383652219</c:v>
                </c:pt>
                <c:pt idx="121">
                  <c:v>1.6472044735332214</c:v>
                </c:pt>
                <c:pt idx="122">
                  <c:v>1.6490594602977531</c:v>
                </c:pt>
                <c:pt idx="123">
                  <c:v>1.6508825393815463</c:v>
                </c:pt>
                <c:pt idx="124">
                  <c:v>1.6526741419779332</c:v>
                </c:pt>
                <c:pt idx="125">
                  <c:v>1.6544346900318838</c:v>
                </c:pt>
                <c:pt idx="126">
                  <c:v>1.6561645965105818</c:v>
                </c:pt>
                <c:pt idx="127">
                  <c:v>1.6578642656639988</c:v>
                </c:pt>
                <c:pt idx="128">
                  <c:v>1.6595340932759255</c:v>
                </c:pt>
                <c:pt idx="129">
                  <c:v>1.6611744669058659</c:v>
                </c:pt>
                <c:pt idx="130">
                  <c:v>1.6627857661222119</c:v>
                </c:pt>
                <c:pt idx="131">
                  <c:v>1.66436836272706</c:v>
                </c:pt>
                <c:pt idx="132">
                  <c:v>1.6659226209730473</c:v>
                </c:pt>
                <c:pt idx="133">
                  <c:v>1.6674488977725335</c:v>
                </c:pt>
                <c:pt idx="134">
                  <c:v>1.6689475428994665</c:v>
                </c:pt>
                <c:pt idx="135">
                  <c:v>1.6704188991842321</c:v>
                </c:pt>
                <c:pt idx="136">
                  <c:v>1.6718633027017855</c:v>
                </c:pt>
                <c:pt idx="137">
                  <c:v>1.6732810829533444</c:v>
                </c:pt>
                <c:pt idx="138">
                  <c:v>1.6746725630419035</c:v>
                </c:pt>
                <c:pt idx="139">
                  <c:v>1.6760380598418334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B4-42AB-A93E-3AE2AE478E66}"/>
            </c:ext>
          </c:extLst>
        </c:ser>
        <c:ser>
          <c:idx val="2"/>
          <c:order val="1"/>
          <c:tx>
            <c:v>c_{t+1} = c_{t}</c:v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General!$Y$2:$Y$3</c:f>
              <c:numCache>
                <c:formatCode>General</c:formatCode>
                <c:ptCount val="2"/>
                <c:pt idx="0">
                  <c:v>7.9999999999999982</c:v>
                </c:pt>
                <c:pt idx="1">
                  <c:v>7.9999999999999982</c:v>
                </c:pt>
              </c:numCache>
            </c:numRef>
          </c:xVal>
          <c:yVal>
            <c:numRef>
              <c:f>General!$Z$2:$Z$3</c:f>
              <c:numCache>
                <c:formatCode>General</c:formatCode>
                <c:ptCount val="2"/>
                <c:pt idx="0">
                  <c:v>0</c:v>
                </c:pt>
                <c:pt idx="1">
                  <c:v>2.2399999999999998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B4-42AB-A93E-3AE2AE478E66}"/>
            </c:ext>
          </c:extLst>
        </c:ser>
        <c:ser>
          <c:idx val="1"/>
          <c:order val="2"/>
          <c:tx>
            <c:v>Transition path</c:v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General!$F$11:$F$111</c:f>
              <c:numCache>
                <c:formatCode>General</c:formatCode>
                <c:ptCount val="101"/>
                <c:pt idx="0">
                  <c:v>0.39999999999999991</c:v>
                </c:pt>
                <c:pt idx="1">
                  <c:v>0.62384586260186237</c:v>
                </c:pt>
                <c:pt idx="2">
                  <c:v>0.87197923162202684</c:v>
                </c:pt>
                <c:pt idx="3">
                  <c:v>1.1348891883182284</c:v>
                </c:pt>
                <c:pt idx="4">
                  <c:v>1.4057647239098741</c:v>
                </c:pt>
                <c:pt idx="5">
                  <c:v>1.6796922207176359</c:v>
                </c:pt>
                <c:pt idx="6">
                  <c:v>1.9530979643420303</c:v>
                </c:pt>
                <c:pt idx="7">
                  <c:v>2.2233710328215426</c:v>
                </c:pt>
                <c:pt idx="8">
                  <c:v>2.4886052551346749</c:v>
                </c:pt>
                <c:pt idx="9">
                  <c:v>2.7474188981740539</c:v>
                </c:pt>
                <c:pt idx="10">
                  <c:v>2.9988258534743393</c:v>
                </c:pt>
                <c:pt idx="11">
                  <c:v>3.242141706835775</c:v>
                </c:pt>
                <c:pt idx="12">
                  <c:v>3.4769139877899282</c:v>
                </c:pt>
                <c:pt idx="13">
                  <c:v>3.7028695516874075</c:v>
                </c:pt>
                <c:pt idx="14">
                  <c:v>3.9198743468736401</c:v>
                </c:pt>
                <c:pt idx="15">
                  <c:v>4.1279022974496673</c:v>
                </c:pt>
                <c:pt idx="16">
                  <c:v>4.327011003376235</c:v>
                </c:pt>
                <c:pt idx="17">
                  <c:v>4.5173226117948726</c:v>
                </c:pt>
                <c:pt idx="18">
                  <c:v>4.6990086602276326</c:v>
                </c:pt>
                <c:pt idx="19">
                  <c:v>4.8722780042329665</c:v>
                </c:pt>
                <c:pt idx="20">
                  <c:v>5.0373671636567678</c:v>
                </c:pt>
                <c:pt idx="21">
                  <c:v>5.1945325815222079</c:v>
                </c:pt>
                <c:pt idx="22">
                  <c:v>5.3440444067043087</c:v>
                </c:pt>
                <c:pt idx="23">
                  <c:v>5.4861814984475163</c:v>
                </c:pt>
                <c:pt idx="24">
                  <c:v>5.6212274160866116</c:v>
                </c:pt>
                <c:pt idx="25">
                  <c:v>5.7494672069517749</c:v>
                </c:pt>
                <c:pt idx="26">
                  <c:v>5.8711848435350689</c:v>
                </c:pt>
                <c:pt idx="27">
                  <c:v>5.9866611905232263</c:v>
                </c:pt>
                <c:pt idx="28">
                  <c:v>6.0961724053882866</c:v>
                </c:pt>
                <c:pt idx="29">
                  <c:v>6.199988694423574</c:v>
                </c:pt>
                <c:pt idx="30">
                  <c:v>6.2983733605598413</c:v>
                </c:pt>
                <c:pt idx="31">
                  <c:v>6.39158209084541</c:v>
                </c:pt>
                <c:pt idx="32">
                  <c:v>6.4798624407638243</c:v>
                </c:pt>
                <c:pt idx="33">
                  <c:v>6.5634534800778335</c:v>
                </c:pt>
                <c:pt idx="34">
                  <c:v>6.6425855710002093</c:v>
                </c:pt>
                <c:pt idx="35">
                  <c:v>6.7174802544862011</c:v>
                </c:pt>
                <c:pt idx="36">
                  <c:v>6.7883502245415315</c:v>
                </c:pt>
                <c:pt idx="37">
                  <c:v>6.855399373817737</c:v>
                </c:pt>
                <c:pt idx="38">
                  <c:v>6.9188228965605392</c:v>
                </c:pt>
                <c:pt idx="39">
                  <c:v>6.9788074372952513</c:v>
                </c:pt>
                <c:pt idx="40">
                  <c:v>7.0355312755628887</c:v>
                </c:pt>
                <c:pt idx="41">
                  <c:v>7.0891645386309774</c:v>
                </c:pt>
                <c:pt idx="42">
                  <c:v>7.1398694354502199</c:v>
                </c:pt>
                <c:pt idx="43">
                  <c:v>7.1878005062574388</c:v>
                </c:pt>
                <c:pt idx="44">
                  <c:v>7.233104883173711</c:v>
                </c:pt>
                <c:pt idx="45">
                  <c:v>7.2759225579443454</c:v>
                </c:pt>
                <c:pt idx="46">
                  <c:v>7.316386653639352</c:v>
                </c:pt>
                <c:pt idx="47">
                  <c:v>7.3546236976995498</c:v>
                </c:pt>
                <c:pt idx="48">
                  <c:v>7.3907538941915378</c:v>
                </c:pt>
                <c:pt idx="49">
                  <c:v>7.4248913935383731</c:v>
                </c:pt>
                <c:pt idx="50">
                  <c:v>7.4571445583336562</c:v>
                </c:pt>
                <c:pt idx="51">
                  <c:v>7.4876162241345909</c:v>
                </c:pt>
                <c:pt idx="52">
                  <c:v>7.5164039543726906</c:v>
                </c:pt>
                <c:pt idx="53">
                  <c:v>7.5436002887259512</c:v>
                </c:pt>
                <c:pt idx="54">
                  <c:v>7.5692929844693717</c:v>
                </c:pt>
                <c:pt idx="55">
                  <c:v>7.5935652504664928</c:v>
                </c:pt>
                <c:pt idx="56">
                  <c:v>7.6164959735873721</c:v>
                </c:pt>
                <c:pt idx="57">
                  <c:v>7.6381599374415616</c:v>
                </c:pt>
                <c:pt idx="58">
                  <c:v>7.6586280334011914</c:v>
                </c:pt>
                <c:pt idx="59">
                  <c:v>7.6779674639618545</c:v>
                </c:pt>
                <c:pt idx="60">
                  <c:v>7.6962419385495853</c:v>
                </c:pt>
                <c:pt idx="61">
                  <c:v>7.7135118619329539</c:v>
                </c:pt>
                <c:pt idx="62">
                  <c:v>7.7298345154415316</c:v>
                </c:pt>
                <c:pt idx="63">
                  <c:v>7.7452642312272113</c:v>
                </c:pt>
                <c:pt idx="64">
                  <c:v>7.7598525598342869</c:v>
                </c:pt>
                <c:pt idx="65">
                  <c:v>7.7736484313687422</c:v>
                </c:pt>
                <c:pt idx="66">
                  <c:v>7.7866983105778056</c:v>
                </c:pt>
                <c:pt idx="67">
                  <c:v>7.7990463461683559</c:v>
                </c:pt>
                <c:pt idx="68">
                  <c:v>7.8107345147076597</c:v>
                </c:pt>
                <c:pt idx="69">
                  <c:v>7.8218027594630399</c:v>
                </c:pt>
                <c:pt idx="70">
                  <c:v>7.8322891245487751</c:v>
                </c:pt>
                <c:pt idx="71">
                  <c:v>7.8422298847592646</c:v>
                </c:pt>
                <c:pt idx="72">
                  <c:v>7.8516596714778073</c:v>
                </c:pt>
                <c:pt idx="73">
                  <c:v>7.8606115950604636</c:v>
                </c:pt>
                <c:pt idx="74">
                  <c:v>7.8691173641048415</c:v>
                </c:pt>
                <c:pt idx="75">
                  <c:v>7.87720740202447</c:v>
                </c:pt>
                <c:pt idx="76">
                  <c:v>7.8849109613611441</c:v>
                </c:pt>
                <c:pt idx="77">
                  <c:v>7.892256236280299</c:v>
                </c:pt>
                <c:pt idx="78">
                  <c:v>7.8992704737085777</c:v>
                </c:pt>
                <c:pt idx="79">
                  <c:v>7.9059800835883411</c:v>
                </c:pt>
                <c:pt idx="80">
                  <c:v>7.9124107487412516</c:v>
                </c:pt>
                <c:pt idx="81">
                  <c:v>7.9185875348525414</c:v>
                </c:pt>
                <c:pt idx="82">
                  <c:v>7.924535001109156</c:v>
                </c:pt>
                <c:pt idx="83">
                  <c:v>7.9302773120490793</c:v>
                </c:pt>
                <c:pt idx="84">
                  <c:v>7.9358383512058808</c:v>
                </c:pt>
                <c:pt idx="85">
                  <c:v>7.9412418371620976</c:v>
                </c:pt>
                <c:pt idx="86">
                  <c:v>7.9465114426576973</c:v>
                </c:pt>
                <c:pt idx="87">
                  <c:v>7.9516709174356981</c:v>
                </c:pt>
                <c:pt idx="88">
                  <c:v>7.9567442155463173</c:v>
                </c:pt>
                <c:pt idx="89">
                  <c:v>7.9617556278737842</c:v>
                </c:pt>
                <c:pt idx="90">
                  <c:v>7.9667299206965332</c:v>
                </c:pt>
                <c:pt idx="91">
                  <c:v>7.9716924811417602</c:v>
                </c:pt>
                <c:pt idx="92">
                  <c:v>7.9766694704496244</c:v>
                </c:pt>
                <c:pt idx="93">
                  <c:v>7.981687986020459</c:v>
                </c:pt>
                <c:pt idx="94">
                  <c:v>7.9867762332804384</c:v>
                </c:pt>
                <c:pt idx="95">
                  <c:v>7.9919637084669679</c:v>
                </c:pt>
                <c:pt idx="96">
                  <c:v>7.9972813935044922</c:v>
                </c:pt>
                <c:pt idx="97">
                  <c:v>8.0027619642141499</c:v>
                </c:pt>
                <c:pt idx="98">
                  <c:v>8.0084400131762301</c:v>
                </c:pt>
                <c:pt idx="99">
                  <c:v>8.0143522886421863</c:v>
                </c:pt>
                <c:pt idx="100">
                  <c:v>8.0205379509720522</c:v>
                </c:pt>
              </c:numCache>
            </c:numRef>
          </c:xVal>
          <c:yVal>
            <c:numRef>
              <c:f>General!$G$11:$G$111</c:f>
              <c:numCache>
                <c:formatCode>General</c:formatCode>
                <c:ptCount val="101"/>
                <c:pt idx="0">
                  <c:v>0.49296043712621479</c:v>
                </c:pt>
                <c:pt idx="1">
                  <c:v>0.57513570765878363</c:v>
                </c:pt>
                <c:pt idx="2">
                  <c:v>0.64885473319404996</c:v>
                </c:pt>
                <c:pt idx="3">
                  <c:v>0.71546048829769737</c:v>
                </c:pt>
                <c:pt idx="4">
                  <c:v>0.77600656659745404</c:v>
                </c:pt>
                <c:pt idx="5">
                  <c:v>0.83132143558433558</c:v>
                </c:pt>
                <c:pt idx="6">
                  <c:v>0.88206626566974011</c:v>
                </c:pt>
                <c:pt idx="7">
                  <c:v>0.92877793976827949</c:v>
                </c:pt>
                <c:pt idx="8">
                  <c:v>0.97189975532617257</c:v>
                </c:pt>
                <c:pt idx="9">
                  <c:v>1.0118033037410108</c:v>
                </c:pt>
                <c:pt idx="10">
                  <c:v>1.0488042427951492</c:v>
                </c:pt>
                <c:pt idx="11">
                  <c:v>1.0831738498992283</c:v>
                </c:pt>
                <c:pt idx="12">
                  <c:v>1.1151476307458303</c:v>
                </c:pt>
                <c:pt idx="13">
                  <c:v>1.1449318426586135</c:v>
                </c:pt>
                <c:pt idx="14">
                  <c:v>1.1727085173109422</c:v>
                </c:pt>
                <c:pt idx="15">
                  <c:v>1.1986393860686038</c:v>
                </c:pt>
                <c:pt idx="16">
                  <c:v>1.2228689903145147</c:v>
                </c:pt>
                <c:pt idx="17">
                  <c:v>1.2455271775166359</c:v>
                </c:pt>
                <c:pt idx="18">
                  <c:v>1.2667311279350475</c:v>
                </c:pt>
                <c:pt idx="19">
                  <c:v>1.2865870180504864</c:v>
                </c:pt>
                <c:pt idx="20">
                  <c:v>1.3051913994376279</c:v>
                </c:pt>
                <c:pt idx="21">
                  <c:v>1.3226323522511205</c:v>
                </c:pt>
                <c:pt idx="22">
                  <c:v>1.3389904583283787</c:v>
                </c:pt>
                <c:pt idx="23">
                  <c:v>1.354339628524452</c:v>
                </c:pt>
                <c:pt idx="24">
                  <c:v>1.3687478111839144</c:v>
                </c:pt>
                <c:pt idx="25">
                  <c:v>1.3822776028680084</c:v>
                </c:pt>
                <c:pt idx="26">
                  <c:v>1.3949867780665135</c:v>
                </c:pt>
                <c:pt idx="27">
                  <c:v>1.4069287512622501</c:v>
                </c:pt>
                <c:pt idx="28">
                  <c:v>1.4181529821173287</c:v>
                </c:pt>
                <c:pt idx="29">
                  <c:v>1.4287053325234347</c:v>
                </c:pt>
                <c:pt idx="30">
                  <c:v>1.4386283826646145</c:v>
                </c:pt>
                <c:pt idx="31">
                  <c:v>1.447961711977851</c:v>
                </c:pt>
                <c:pt idx="32">
                  <c:v>1.4567421498881796</c:v>
                </c:pt>
                <c:pt idx="33">
                  <c:v>1.4650040003842053</c:v>
                </c:pt>
                <c:pt idx="34">
                  <c:v>1.4727792438435734</c:v>
                </c:pt>
                <c:pt idx="35">
                  <c:v>1.4800977189833735</c:v>
                </c:pt>
                <c:pt idx="36">
                  <c:v>1.4869872873724459</c:v>
                </c:pt>
                <c:pt idx="37">
                  <c:v>1.4934739825815815</c:v>
                </c:pt>
                <c:pt idx="38">
                  <c:v>1.499582145748529</c:v>
                </c:pt>
                <c:pt idx="39">
                  <c:v>1.5053345490855958</c:v>
                </c:pt>
                <c:pt idx="40">
                  <c:v>1.5107525086491147</c:v>
                </c:pt>
                <c:pt idx="41">
                  <c:v>1.5158559875146682</c:v>
                </c:pt>
                <c:pt idx="42">
                  <c:v>1.5206636903537889</c:v>
                </c:pt>
                <c:pt idx="43">
                  <c:v>1.5251931502821159</c:v>
                </c:pt>
                <c:pt idx="44">
                  <c:v>1.529460808741834</c:v>
                </c:pt>
                <c:pt idx="45">
                  <c:v>1.5334820890895453</c:v>
                </c:pt>
                <c:pt idx="46">
                  <c:v>1.5372714644819698</c:v>
                </c:pt>
                <c:pt idx="47">
                  <c:v>1.540842520583982</c:v>
                </c:pt>
                <c:pt idx="48">
                  <c:v>1.5442080135647249</c:v>
                </c:pt>
                <c:pt idx="49">
                  <c:v>1.5473799237965429</c:v>
                </c:pt>
                <c:pt idx="50">
                  <c:v>1.5503695056270013</c:v>
                </c:pt>
                <c:pt idx="51">
                  <c:v>1.5531873335554165</c:v>
                </c:pt>
                <c:pt idx="52">
                  <c:v>1.5558433451112295</c:v>
                </c:pt>
                <c:pt idx="53">
                  <c:v>1.5583468807015681</c:v>
                </c:pt>
                <c:pt idx="54">
                  <c:v>1.5607067206688938</c:v>
                </c:pt>
                <c:pt idx="55">
                  <c:v>1.5629311197761993</c:v>
                </c:pt>
                <c:pt idx="56">
                  <c:v>1.5650278393164332</c:v>
                </c:pt>
                <c:pt idx="57">
                  <c:v>1.5670041770243177</c:v>
                </c:pt>
                <c:pt idx="58">
                  <c:v>1.5688669949521881</c:v>
                </c:pt>
                <c:pt idx="59">
                  <c:v>1.5706227454566901</c:v>
                </c:pt>
                <c:pt idx="60">
                  <c:v>1.57227749542986</c:v>
                </c:pt>
                <c:pt idx="61">
                  <c:v>1.5738369488961419</c:v>
                </c:pt>
                <c:pt idx="62">
                  <c:v>1.5753064680860771</c:v>
                </c:pt>
                <c:pt idx="63">
                  <c:v>1.5766910930875777</c:v>
                </c:pt>
                <c:pt idx="64">
                  <c:v>1.5779955601667937</c:v>
                </c:pt>
                <c:pt idx="65">
                  <c:v>1.5792243188424357</c:v>
                </c:pt>
                <c:pt idx="66">
                  <c:v>1.580381547789977</c:v>
                </c:pt>
                <c:pt idx="67">
                  <c:v>1.5814711696453081</c:v>
                </c:pt>
                <c:pt idx="68">
                  <c:v>1.5824968647711248</c:v>
                </c:pt>
                <c:pt idx="69">
                  <c:v>1.5834620840434723</c:v>
                </c:pt>
                <c:pt idx="70">
                  <c:v>1.5843700607104572</c:v>
                </c:pt>
                <c:pt idx="71">
                  <c:v>1.5852238213700514</c:v>
                </c:pt>
                <c:pt idx="72">
                  <c:v>1.5860261961091724</c:v>
                </c:pt>
                <c:pt idx="73">
                  <c:v>1.5867798278417169</c:v>
                </c:pt>
                <c:pt idx="74">
                  <c:v>1.5874871808789919</c:v>
                </c:pt>
                <c:pt idx="75">
                  <c:v>1.5881505487619154</c:v>
                </c:pt>
                <c:pt idx="76">
                  <c:v>1.5887720613804825</c:v>
                </c:pt>
                <c:pt idx="77">
                  <c:v>1.589353691402239</c:v>
                </c:pt>
                <c:pt idx="78">
                  <c:v>1.589897260027868</c:v>
                </c:pt>
                <c:pt idx="79">
                  <c:v>1.5904044420884524</c:v>
                </c:pt>
                <c:pt idx="80">
                  <c:v>1.5908767704954874</c:v>
                </c:pt>
                <c:pt idx="81">
                  <c:v>1.5913156400512862</c:v>
                </c:pt>
                <c:pt idx="82">
                  <c:v>1.5917223106240079</c:v>
                </c:pt>
                <c:pt idx="83">
                  <c:v>1.5920979096881387</c:v>
                </c:pt>
                <c:pt idx="84">
                  <c:v>1.5924434342278497</c:v>
                </c:pt>
                <c:pt idx="85">
                  <c:v>1.592759751997231</c:v>
                </c:pt>
                <c:pt idx="86">
                  <c:v>1.5930476021279434</c:v>
                </c:pt>
                <c:pt idx="87">
                  <c:v>1.5933075950713405</c:v>
                </c:pt>
                <c:pt idx="88">
                  <c:v>1.5935402118585682</c:v>
                </c:pt>
                <c:pt idx="89">
                  <c:v>1.5937458026585727</c:v>
                </c:pt>
                <c:pt idx="90">
                  <c:v>1.5939245846103129</c:v>
                </c:pt>
                <c:pt idx="91">
                  <c:v>1.5940766389018062</c:v>
                </c:pt>
                <c:pt idx="92">
                  <c:v>1.5942019070649476</c:v>
                </c:pt>
                <c:pt idx="93">
                  <c:v>1.5943001864513409</c:v>
                </c:pt>
                <c:pt idx="94">
                  <c:v>1.5943711248507075</c:v>
                </c:pt>
                <c:pt idx="95">
                  <c:v>1.5944142142098197</c:v>
                </c:pt>
                <c:pt idx="96">
                  <c:v>1.5944287834064055</c:v>
                </c:pt>
                <c:pt idx="97">
                  <c:v>1.5944139900291425</c:v>
                </c:pt>
                <c:pt idx="98">
                  <c:v>1.5943688111117895</c:v>
                </c:pt>
                <c:pt idx="99">
                  <c:v>1.5942920327667878</c:v>
                </c:pt>
                <c:pt idx="100">
                  <c:v>1.5941822386614499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B4-42AB-A93E-3AE2AE478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464504"/>
        <c:axId val="778462864"/>
      </c:scatterChart>
      <c:scatterChart>
        <c:scatterStyle val="lineMarker"/>
        <c:varyColors val="0"/>
        <c:ser>
          <c:idx val="3"/>
          <c:order val="3"/>
          <c:tx>
            <c:v>Steady state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General!$B$7</c:f>
              <c:numCache>
                <c:formatCode>General</c:formatCode>
                <c:ptCount val="1"/>
                <c:pt idx="0">
                  <c:v>7.9999999999999982</c:v>
                </c:pt>
              </c:numCache>
            </c:numRef>
          </c:xVal>
          <c:yVal>
            <c:numRef>
              <c:f>General!$C$7</c:f>
              <c:numCache>
                <c:formatCode>General</c:formatCode>
                <c:ptCount val="1"/>
                <c:pt idx="0">
                  <c:v>1.5999999999999999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B4-42AB-A93E-3AE2AE478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464504"/>
        <c:axId val="778462864"/>
      </c:scatterChart>
      <c:valAx>
        <c:axId val="778464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Capital per worker</a:t>
                </a:r>
                <a:r>
                  <a:rPr lang="pl-PL" baseline="0"/>
                  <a:t> k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8462864"/>
        <c:crosses val="autoZero"/>
        <c:crossBetween val="midCat"/>
      </c:valAx>
      <c:valAx>
        <c:axId val="77846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Consumption per worker 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78464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98534558180227"/>
          <c:y val="0.47098279381743946"/>
          <c:w val="0.23757020997375328"/>
          <c:h val="0.312502187226596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Saving rate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General!$H$10</c:f>
              <c:strCache>
                <c:ptCount val="1"/>
                <c:pt idx="0">
                  <c:v>s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General!$E$11:$E$111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General!$H$11:$H$111</c:f>
              <c:numCache>
                <c:formatCode>General</c:formatCode>
                <c:ptCount val="101"/>
                <c:pt idx="0">
                  <c:v>0.33094975259013837</c:v>
                </c:pt>
                <c:pt idx="1">
                  <c:v>0.32690262195549291</c:v>
                </c:pt>
                <c:pt idx="2">
                  <c:v>0.32082957919243571</c:v>
                </c:pt>
                <c:pt idx="3">
                  <c:v>0.31408889366754666</c:v>
                </c:pt>
                <c:pt idx="4">
                  <c:v>0.30727448750658448</c:v>
                </c:pt>
                <c:pt idx="5">
                  <c:v>0.3006534953159109</c:v>
                </c:pt>
                <c:pt idx="6">
                  <c:v>0.29434373149073845</c:v>
                </c:pt>
                <c:pt idx="7">
                  <c:v>0.28839130857264672</c:v>
                </c:pt>
                <c:pt idx="8">
                  <c:v>0.28280684682443413</c:v>
                </c:pt>
                <c:pt idx="9">
                  <c:v>0.27758326265734123</c:v>
                </c:pt>
                <c:pt idx="10">
                  <c:v>0.27270485783835807</c:v>
                </c:pt>
                <c:pt idx="11">
                  <c:v>0.26815209206883495</c:v>
                </c:pt>
                <c:pt idx="12">
                  <c:v>0.26390412565185706</c:v>
                </c:pt>
                <c:pt idx="13">
                  <c:v>0.25994017294898286</c:v>
                </c:pt>
                <c:pt idx="14">
                  <c:v>0.25624020628526689</c:v>
                </c:pt>
                <c:pt idx="15">
                  <c:v>0.25278529938163197</c:v>
                </c:pt>
                <c:pt idx="16">
                  <c:v>0.24955776933842155</c:v>
                </c:pt>
                <c:pt idx="17">
                  <c:v>0.24654120651276468</c:v>
                </c:pt>
                <c:pt idx="18">
                  <c:v>0.2437204432738117</c:v>
                </c:pt>
                <c:pt idx="19">
                  <c:v>0.24108149101735288</c:v>
                </c:pt>
                <c:pt idx="20">
                  <c:v>0.23861146242490339</c:v>
                </c:pt>
                <c:pt idx="21">
                  <c:v>0.23629848873256931</c:v>
                </c:pt>
                <c:pt idx="22">
                  <c:v>0.23413163752464061</c:v>
                </c:pt>
                <c:pt idx="23">
                  <c:v>0.23210083404882642</c:v>
                </c:pt>
                <c:pt idx="24">
                  <c:v>0.23019678755678408</c:v>
                </c:pt>
                <c:pt idx="25">
                  <c:v>0.22841092329322354</c:v>
                </c:pt>
                <c:pt idx="26">
                  <c:v>0.22673532024585974</c:v>
                </c:pt>
                <c:pt idx="27">
                  <c:v>0.22516265448104922</c:v>
                </c:pt>
                <c:pt idx="28">
                  <c:v>0.22368614773775997</c:v>
                </c:pt>
                <c:pt idx="29">
                  <c:v>0.22229952088172344</c:v>
                </c:pt>
                <c:pt idx="30">
                  <c:v>0.22099695179910961</c:v>
                </c:pt>
                <c:pt idx="31">
                  <c:v>0.21977303731447317</c:v>
                </c:pt>
                <c:pt idx="32">
                  <c:v>0.21862275873853065</c:v>
                </c:pt>
                <c:pt idx="33">
                  <c:v>0.21754145067986497</c:v>
                </c:pt>
                <c:pt idx="34">
                  <c:v>0.21652477278628379</c:v>
                </c:pt>
                <c:pt idx="35">
                  <c:v>0.21556868411355834</c:v>
                </c:pt>
                <c:pt idx="36">
                  <c:v>0.21466941985005672</c:v>
                </c:pt>
                <c:pt idx="37">
                  <c:v>0.21382347015455816</c:v>
                </c:pt>
                <c:pt idx="38">
                  <c:v>0.21302756089089558</c:v>
                </c:pt>
                <c:pt idx="39">
                  <c:v>0.2122786360669342</c:v>
                </c:pt>
                <c:pt idx="40">
                  <c:v>0.21157384180679628</c:v>
                </c:pt>
                <c:pt idx="41">
                  <c:v>0.21091051170432817</c:v>
                </c:pt>
                <c:pt idx="42">
                  <c:v>0.21028615342276602</c:v>
                </c:pt>
                <c:pt idx="43">
                  <c:v>0.20969843642057595</c:v>
                </c:pt>
                <c:pt idx="44">
                  <c:v>0.20914518069674826</c:v>
                </c:pt>
                <c:pt idx="45">
                  <c:v>0.20862434646056816</c:v>
                </c:pt>
                <c:pt idx="46">
                  <c:v>0.20813402464128949</c:v>
                </c:pt>
                <c:pt idx="47">
                  <c:v>0.20767242816231846</c:v>
                </c:pt>
                <c:pt idx="48">
                  <c:v>0.20723788391266174</c:v>
                </c:pt>
                <c:pt idx="49">
                  <c:v>0.20682882535559699</c:v>
                </c:pt>
                <c:pt idx="50">
                  <c:v>0.20644378572092681</c:v>
                </c:pt>
                <c:pt idx="51">
                  <c:v>0.20608139173287132</c:v>
                </c:pt>
                <c:pt idx="52">
                  <c:v>0.20574035783071998</c:v>
                </c:pt>
                <c:pt idx="53">
                  <c:v>0.20541948084389927</c:v>
                </c:pt>
                <c:pt idx="54">
                  <c:v>0.20511763508716185</c:v>
                </c:pt>
                <c:pt idx="55">
                  <c:v>0.20483376784524676</c:v>
                </c:pt>
                <c:pt idx="56">
                  <c:v>0.20456689521964444</c:v>
                </c:pt>
                <c:pt idx="57">
                  <c:v>0.20431609831306219</c:v>
                </c:pt>
                <c:pt idx="58">
                  <c:v>0.20408051972988395</c:v>
                </c:pt>
                <c:pt idx="59">
                  <c:v>0.20385936037337082</c:v>
                </c:pt>
                <c:pt idx="60">
                  <c:v>0.20365187652260108</c:v>
                </c:pt>
                <c:pt idx="61">
                  <c:v>0.20345737717422285</c:v>
                </c:pt>
                <c:pt idx="62">
                  <c:v>0.20327522163601086</c:v>
                </c:pt>
                <c:pt idx="63">
                  <c:v>0.20310481736101149</c:v>
                </c:pt>
                <c:pt idx="64">
                  <c:v>0.2029456180127448</c:v>
                </c:pt>
                <c:pt idx="65">
                  <c:v>0.20279712175351761</c:v>
                </c:pt>
                <c:pt idx="66">
                  <c:v>0.20265886974942415</c:v>
                </c:pt>
                <c:pt idx="67">
                  <c:v>0.20253044488706184</c:v>
                </c:pt>
                <c:pt idx="68">
                  <c:v>0.20241147069840515</c:v>
                </c:pt>
                <c:pt idx="69">
                  <c:v>0.20230161049165563</c:v>
                </c:pt>
                <c:pt idx="70">
                  <c:v>0.20220056668724573</c:v>
                </c:pt>
                <c:pt idx="71">
                  <c:v>0.20210808035951988</c:v>
                </c:pt>
                <c:pt idx="72">
                  <c:v>0.2020239309859676</c:v>
                </c:pt>
                <c:pt idx="73">
                  <c:v>0.20194793640723885</c:v>
                </c:pt>
                <c:pt idx="74">
                  <c:v>0.20187995300255734</c:v>
                </c:pt>
                <c:pt idx="75">
                  <c:v>0.20181987608654828</c:v>
                </c:pt>
                <c:pt idx="76">
                  <c:v>0.20176764053495244</c:v>
                </c:pt>
                <c:pt idx="77">
                  <c:v>0.20172322164818024</c:v>
                </c:pt>
                <c:pt idx="78">
                  <c:v>0.20168663626321526</c:v>
                </c:pt>
                <c:pt idx="79">
                  <c:v>0.20165794412596827</c:v>
                </c:pt>
                <c:pt idx="80">
                  <c:v>0.20163724953786288</c:v>
                </c:pt>
                <c:pt idx="81">
                  <c:v>0.20162470329216786</c:v>
                </c:pt>
                <c:pt idx="82">
                  <c:v>0.20162050491740835</c:v>
                </c:pt>
                <c:pt idx="83">
                  <c:v>0.20162490524707855</c:v>
                </c:pt>
                <c:pt idx="84">
                  <c:v>0.20163820933685161</c:v>
                </c:pt>
                <c:pt idx="85">
                  <c:v>0.20166077975252505</c:v>
                </c:pt>
                <c:pt idx="86">
                  <c:v>0.20169304025406354</c:v>
                </c:pt>
                <c:pt idx="87">
                  <c:v>0.201735479903288</c:v>
                </c:pt>
                <c:pt idx="88">
                  <c:v>0.20178865762499576</c:v>
                </c:pt>
                <c:pt idx="89">
                  <c:v>0.20185320725358269</c:v>
                </c:pt>
                <c:pt idx="90">
                  <c:v>0.2019298430995321</c:v>
                </c:pt>
                <c:pt idx="91">
                  <c:v>0.20201936607242255</c:v>
                </c:pt>
                <c:pt idx="92">
                  <c:v>0.20212267039934118</c:v>
                </c:pt>
                <c:pt idx="93">
                  <c:v>0.20224075097972904</c:v>
                </c:pt>
                <c:pt idx="94">
                  <c:v>0.20237471141966223</c:v>
                </c:pt>
                <c:pt idx="95">
                  <c:v>0.20252577279032291</c:v>
                </c:pt>
                <c:pt idx="96">
                  <c:v>0.20269528315683194</c:v>
                </c:pt>
                <c:pt idx="97">
                  <c:v>0.20288472792459467</c:v>
                </c:pt>
                <c:pt idx="98">
                  <c:v>0.20309574105071826</c:v>
                </c:pt>
                <c:pt idx="99">
                  <c:v>0.20333011716771998</c:v>
                </c:pt>
                <c:pt idx="100">
                  <c:v>0.20358982466546516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8-4E57-97EC-9667AEF44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4617496"/>
        <c:axId val="714622744"/>
      </c:lineChart>
      <c:catAx>
        <c:axId val="71461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Periods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4622744"/>
        <c:crosses val="autoZero"/>
        <c:auto val="1"/>
        <c:lblAlgn val="ctr"/>
        <c:lblOffset val="100"/>
        <c:tickLblSkip val="10"/>
        <c:noMultiLvlLbl val="0"/>
      </c:catAx>
      <c:valAx>
        <c:axId val="71462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1461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16</xdr:col>
      <xdr:colOff>304800</xdr:colOff>
      <xdr:row>22</xdr:row>
      <xdr:rowOff>76200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2D134119-3E86-406C-B0DC-C7D0944ED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0</xdr:rowOff>
    </xdr:from>
    <xdr:to>
      <xdr:col>16</xdr:col>
      <xdr:colOff>304800</xdr:colOff>
      <xdr:row>38</xdr:row>
      <xdr:rowOff>76200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F37401B6-A454-439A-B230-A2DF7C949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20</xdr:col>
      <xdr:colOff>304800</xdr:colOff>
      <xdr:row>26</xdr:row>
      <xdr:rowOff>76200</xdr:rowOff>
    </xdr:to>
    <xdr:graphicFrame macro="">
      <xdr:nvGraphicFramePr>
        <xdr:cNvPr id="8" name="Wykres 7">
          <a:extLst>
            <a:ext uri="{FF2B5EF4-FFF2-40B4-BE49-F238E27FC236}">
              <a16:creationId xmlns:a16="http://schemas.microsoft.com/office/drawing/2014/main" id="{5C5CAE3C-607E-4AF1-A353-20D169A2D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27</xdr:row>
      <xdr:rowOff>0</xdr:rowOff>
    </xdr:from>
    <xdr:to>
      <xdr:col>20</xdr:col>
      <xdr:colOff>304800</xdr:colOff>
      <xdr:row>41</xdr:row>
      <xdr:rowOff>76200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A6CCEFE1-2A6A-40BB-BAC8-0141B4AD2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20</xdr:col>
      <xdr:colOff>304800</xdr:colOff>
      <xdr:row>56</xdr:row>
      <xdr:rowOff>76200</xdr:rowOff>
    </xdr:to>
    <xdr:graphicFrame macro="">
      <xdr:nvGraphicFramePr>
        <xdr:cNvPr id="10" name="Wykres 9">
          <a:extLst>
            <a:ext uri="{FF2B5EF4-FFF2-40B4-BE49-F238E27FC236}">
              <a16:creationId xmlns:a16="http://schemas.microsoft.com/office/drawing/2014/main" id="{EC7DAE20-4602-4EF9-A01D-49F4AF3C3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9C66-646B-4DA9-8B6D-A67CA4ADCD8E}">
  <dimension ref="B1:J165"/>
  <sheetViews>
    <sheetView zoomScaleNormal="100" workbookViewId="0"/>
  </sheetViews>
  <sheetFormatPr defaultRowHeight="15" x14ac:dyDescent="0.25"/>
  <cols>
    <col min="1" max="1" width="4.28515625" customWidth="1"/>
    <col min="9" max="9" width="4.28515625" customWidth="1"/>
  </cols>
  <sheetData>
    <row r="1" spans="2:10" x14ac:dyDescent="0.25">
      <c r="B1" t="s">
        <v>8</v>
      </c>
      <c r="G1" t="s">
        <v>10</v>
      </c>
      <c r="J1" t="s">
        <v>12</v>
      </c>
    </row>
    <row r="2" spans="2:10" x14ac:dyDescent="0.25">
      <c r="B2" s="1" t="s">
        <v>0</v>
      </c>
      <c r="C2" s="1" t="s">
        <v>1</v>
      </c>
      <c r="D2" s="1" t="s">
        <v>11</v>
      </c>
      <c r="G2" t="s">
        <v>9</v>
      </c>
      <c r="J2" t="s">
        <v>13</v>
      </c>
    </row>
    <row r="3" spans="2:10" x14ac:dyDescent="0.25">
      <c r="B3">
        <f>1/3</f>
        <v>0.33333333333333331</v>
      </c>
      <c r="C3">
        <f>3/4</f>
        <v>0.75</v>
      </c>
      <c r="D3">
        <v>1</v>
      </c>
      <c r="G3" t="s">
        <v>15</v>
      </c>
      <c r="J3" t="s">
        <v>14</v>
      </c>
    </row>
    <row r="5" spans="2:10" x14ac:dyDescent="0.25">
      <c r="B5" t="s">
        <v>2</v>
      </c>
      <c r="G5" t="s">
        <v>2</v>
      </c>
      <c r="J5" t="s">
        <v>16</v>
      </c>
    </row>
    <row r="6" spans="2:10" x14ac:dyDescent="0.25">
      <c r="B6" t="s">
        <v>3</v>
      </c>
      <c r="C6" t="s">
        <v>4</v>
      </c>
      <c r="D6" t="s">
        <v>39</v>
      </c>
      <c r="G6" t="s">
        <v>17</v>
      </c>
      <c r="J6" t="s">
        <v>19</v>
      </c>
    </row>
    <row r="7" spans="2:10" x14ac:dyDescent="0.25">
      <c r="B7">
        <f>(B3*C3)^(1/(1-B3))</f>
        <v>0.12500000000000003</v>
      </c>
      <c r="C7">
        <f>B7^B3-B7</f>
        <v>0.37500000000000011</v>
      </c>
      <c r="D7">
        <f>B3*C3</f>
        <v>0.25</v>
      </c>
      <c r="G7" t="s">
        <v>20</v>
      </c>
      <c r="J7" t="s">
        <v>18</v>
      </c>
    </row>
    <row r="9" spans="2:10" x14ac:dyDescent="0.25">
      <c r="B9" t="s">
        <v>21</v>
      </c>
      <c r="E9" t="s">
        <v>25</v>
      </c>
    </row>
    <row r="10" spans="2:10" x14ac:dyDescent="0.25">
      <c r="B10" t="s">
        <v>22</v>
      </c>
      <c r="C10" t="s">
        <v>23</v>
      </c>
      <c r="E10" t="s">
        <v>5</v>
      </c>
      <c r="F10" t="s">
        <v>6</v>
      </c>
      <c r="G10" t="s">
        <v>7</v>
      </c>
      <c r="H10" t="s">
        <v>38</v>
      </c>
    </row>
    <row r="11" spans="2:10" x14ac:dyDescent="0.25">
      <c r="B11">
        <f>B7/20</f>
        <v>6.2500000000000012E-3</v>
      </c>
      <c r="C11">
        <f>(1-$B$3*$C$3)*B11^$B$3</f>
        <v>0.13815118119901451</v>
      </c>
      <c r="E11">
        <v>0</v>
      </c>
      <c r="F11">
        <f>B11</f>
        <v>6.2500000000000012E-3</v>
      </c>
      <c r="G11">
        <f>C11</f>
        <v>0.13815118119901451</v>
      </c>
      <c r="H11">
        <f>1-G11/F11^$B$3</f>
        <v>0.25</v>
      </c>
    </row>
    <row r="12" spans="2:10" x14ac:dyDescent="0.25">
      <c r="E12">
        <v>1</v>
      </c>
      <c r="F12">
        <f>F11^$B$3-G11</f>
        <v>4.6050393733004846E-2</v>
      </c>
      <c r="G12">
        <f>$B$3*$C$3*F12^($B$3-1)*G11</f>
        <v>0.26882668666383247</v>
      </c>
      <c r="H12">
        <f t="shared" ref="H12:H21" si="0">1-G12/F12^$B$3</f>
        <v>0.25</v>
      </c>
    </row>
    <row r="13" spans="2:10" x14ac:dyDescent="0.25">
      <c r="E13">
        <v>2</v>
      </c>
      <c r="F13">
        <f t="shared" ref="F13:F21" si="1">F12^$B$3-G12</f>
        <v>8.9608895554610823E-2</v>
      </c>
      <c r="G13">
        <f t="shared" ref="G13:G21" si="2">$B$3*$C$3*F13^($B$3-1)*G12</f>
        <v>0.33561778868387093</v>
      </c>
      <c r="H13">
        <f t="shared" si="0"/>
        <v>0.25</v>
      </c>
    </row>
    <row r="14" spans="2:10" x14ac:dyDescent="0.25">
      <c r="E14">
        <v>3</v>
      </c>
      <c r="F14">
        <f t="shared" si="1"/>
        <v>0.11187259622795698</v>
      </c>
      <c r="G14">
        <f t="shared" si="2"/>
        <v>0.36138420671553584</v>
      </c>
      <c r="H14">
        <f t="shared" si="0"/>
        <v>0.25000000000000022</v>
      </c>
    </row>
    <row r="15" spans="2:10" x14ac:dyDescent="0.25">
      <c r="E15">
        <v>4</v>
      </c>
      <c r="F15">
        <f t="shared" si="1"/>
        <v>0.12046140223851209</v>
      </c>
      <c r="G15">
        <f t="shared" si="2"/>
        <v>0.37040533633431366</v>
      </c>
      <c r="H15">
        <f t="shared" si="0"/>
        <v>0.25000000000000078</v>
      </c>
    </row>
    <row r="16" spans="2:10" x14ac:dyDescent="0.25">
      <c r="E16">
        <v>5</v>
      </c>
      <c r="F16">
        <f t="shared" si="1"/>
        <v>0.12346844544477176</v>
      </c>
      <c r="G16">
        <f t="shared" si="2"/>
        <v>0.37346214742437173</v>
      </c>
      <c r="H16">
        <f t="shared" si="0"/>
        <v>0.25000000000000311</v>
      </c>
    </row>
    <row r="17" spans="2:8" x14ac:dyDescent="0.25">
      <c r="E17">
        <v>6</v>
      </c>
      <c r="F17">
        <f t="shared" si="1"/>
        <v>0.12448738247479263</v>
      </c>
      <c r="G17">
        <f t="shared" si="2"/>
        <v>0.37448668013597824</v>
      </c>
      <c r="H17">
        <f t="shared" si="0"/>
        <v>0.25000000000001221</v>
      </c>
    </row>
    <row r="18" spans="2:8" x14ac:dyDescent="0.25">
      <c r="E18">
        <v>7</v>
      </c>
      <c r="F18">
        <f t="shared" si="1"/>
        <v>0.12482889337866754</v>
      </c>
      <c r="G18">
        <f t="shared" si="2"/>
        <v>0.3748288152459473</v>
      </c>
      <c r="H18">
        <f t="shared" si="0"/>
        <v>0.25000000000004874</v>
      </c>
    </row>
    <row r="19" spans="2:8" x14ac:dyDescent="0.25">
      <c r="E19">
        <v>8</v>
      </c>
      <c r="F19">
        <f t="shared" si="1"/>
        <v>0.12494293841534826</v>
      </c>
      <c r="G19">
        <f t="shared" si="2"/>
        <v>0.37494292973031623</v>
      </c>
      <c r="H19">
        <f t="shared" si="0"/>
        <v>0.25000000000019518</v>
      </c>
    </row>
    <row r="20" spans="2:8" x14ac:dyDescent="0.25">
      <c r="E20">
        <v>9</v>
      </c>
      <c r="F20">
        <f t="shared" si="1"/>
        <v>0.12498097657690216</v>
      </c>
      <c r="G20">
        <f t="shared" si="2"/>
        <v>0.3749809756113886</v>
      </c>
      <c r="H20">
        <f t="shared" si="0"/>
        <v>0.25000000000078071</v>
      </c>
    </row>
    <row r="21" spans="2:8" x14ac:dyDescent="0.25">
      <c r="E21">
        <v>10</v>
      </c>
      <c r="F21">
        <f t="shared" si="1"/>
        <v>0.12499365853764999</v>
      </c>
      <c r="G21">
        <f t="shared" si="2"/>
        <v>0.3749936584288478</v>
      </c>
      <c r="H21">
        <f t="shared" si="0"/>
        <v>0.25000000000312295</v>
      </c>
    </row>
    <row r="25" spans="2:8" x14ac:dyDescent="0.25">
      <c r="E25" t="s">
        <v>26</v>
      </c>
    </row>
    <row r="26" spans="2:8" x14ac:dyDescent="0.25">
      <c r="B26" t="s">
        <v>3</v>
      </c>
      <c r="C26" t="s">
        <v>7</v>
      </c>
      <c r="E26" t="s">
        <v>6</v>
      </c>
      <c r="F26" t="s">
        <v>27</v>
      </c>
      <c r="G26" t="s">
        <v>24</v>
      </c>
    </row>
    <row r="27" spans="2:8" x14ac:dyDescent="0.25">
      <c r="B27">
        <f>B7</f>
        <v>0.12500000000000003</v>
      </c>
      <c r="C27">
        <v>0</v>
      </c>
      <c r="E27">
        <v>0</v>
      </c>
      <c r="F27">
        <f>E27^$B$3-E27</f>
        <v>0</v>
      </c>
      <c r="G27">
        <f>(1-$B$3*$C$3)*E27^$B$3</f>
        <v>0</v>
      </c>
    </row>
    <row r="28" spans="2:8" x14ac:dyDescent="0.25">
      <c r="B28">
        <f>B7</f>
        <v>0.12500000000000003</v>
      </c>
      <c r="C28">
        <f>1.35*C7</f>
        <v>0.5062500000000002</v>
      </c>
      <c r="E28">
        <f>B7/100</f>
        <v>1.2500000000000002E-3</v>
      </c>
      <c r="F28">
        <f t="shared" ref="F28:F91" si="3">E28^$B$3-E28</f>
        <v>0.10647173450159421</v>
      </c>
      <c r="G28">
        <f t="shared" ref="G28:G91" si="4">(1-$B$3*$C$3)*E28^$B$3</f>
        <v>8.0791300876195654E-2</v>
      </c>
    </row>
    <row r="29" spans="2:8" x14ac:dyDescent="0.25">
      <c r="E29">
        <f t="shared" ref="E29:E60" si="5">E28+$E$28</f>
        <v>2.5000000000000005E-3</v>
      </c>
      <c r="F29">
        <f t="shared" si="3"/>
        <v>0.13322088082974534</v>
      </c>
      <c r="G29">
        <f t="shared" si="4"/>
        <v>0.10179066062230901</v>
      </c>
    </row>
    <row r="30" spans="2:8" x14ac:dyDescent="0.25">
      <c r="E30">
        <f t="shared" si="5"/>
        <v>3.7500000000000007E-3</v>
      </c>
      <c r="F30">
        <f t="shared" si="3"/>
        <v>0.15161162529769298</v>
      </c>
      <c r="G30">
        <f t="shared" si="4"/>
        <v>0.11652121897326974</v>
      </c>
    </row>
    <row r="31" spans="2:8" x14ac:dyDescent="0.25">
      <c r="E31">
        <f t="shared" si="5"/>
        <v>5.000000000000001E-3</v>
      </c>
      <c r="F31">
        <f t="shared" si="3"/>
        <v>0.16599759466766972</v>
      </c>
      <c r="G31">
        <f t="shared" si="4"/>
        <v>0.1282481960007523</v>
      </c>
    </row>
    <row r="32" spans="2:8" x14ac:dyDescent="0.25">
      <c r="E32">
        <f t="shared" si="5"/>
        <v>6.2500000000000012E-3</v>
      </c>
      <c r="F32">
        <f t="shared" si="3"/>
        <v>0.17795157493201935</v>
      </c>
      <c r="G32">
        <f t="shared" si="4"/>
        <v>0.13815118119901451</v>
      </c>
    </row>
    <row r="33" spans="5:7" x14ac:dyDescent="0.25">
      <c r="E33">
        <f t="shared" si="5"/>
        <v>7.5000000000000015E-3</v>
      </c>
      <c r="F33">
        <f t="shared" si="3"/>
        <v>0.18824338205844324</v>
      </c>
      <c r="G33">
        <f t="shared" si="4"/>
        <v>0.14680753654383244</v>
      </c>
    </row>
    <row r="34" spans="5:7" x14ac:dyDescent="0.25">
      <c r="E34">
        <f t="shared" si="5"/>
        <v>8.7500000000000008E-3</v>
      </c>
      <c r="F34">
        <f t="shared" si="3"/>
        <v>0.19731426499042787</v>
      </c>
      <c r="G34">
        <f t="shared" si="4"/>
        <v>0.15454819874282091</v>
      </c>
    </row>
    <row r="35" spans="5:7" x14ac:dyDescent="0.25">
      <c r="E35">
        <f t="shared" si="5"/>
        <v>1.0000000000000002E-2</v>
      </c>
      <c r="F35">
        <f t="shared" si="3"/>
        <v>0.20544346900318844</v>
      </c>
      <c r="G35">
        <f t="shared" si="4"/>
        <v>0.16158260175239134</v>
      </c>
    </row>
    <row r="36" spans="5:7" x14ac:dyDescent="0.25">
      <c r="E36">
        <f t="shared" si="5"/>
        <v>1.1250000000000003E-2</v>
      </c>
      <c r="F36">
        <f t="shared" si="3"/>
        <v>0.21282023732785821</v>
      </c>
      <c r="G36">
        <f t="shared" si="4"/>
        <v>0.16805267799589366</v>
      </c>
    </row>
    <row r="37" spans="5:7" x14ac:dyDescent="0.25">
      <c r="E37">
        <f t="shared" si="5"/>
        <v>1.2500000000000004E-2</v>
      </c>
      <c r="F37">
        <f t="shared" si="3"/>
        <v>0.219579441680639</v>
      </c>
      <c r="G37">
        <f t="shared" si="4"/>
        <v>0.17405958126047927</v>
      </c>
    </row>
    <row r="38" spans="5:7" x14ac:dyDescent="0.25">
      <c r="E38">
        <f t="shared" si="5"/>
        <v>1.3750000000000005E-2</v>
      </c>
      <c r="F38">
        <f t="shared" si="3"/>
        <v>0.22582099285313922</v>
      </c>
      <c r="G38">
        <f t="shared" si="4"/>
        <v>0.17967824463985443</v>
      </c>
    </row>
    <row r="39" spans="5:7" x14ac:dyDescent="0.25">
      <c r="E39">
        <f t="shared" si="5"/>
        <v>1.5000000000000006E-2</v>
      </c>
      <c r="F39">
        <f t="shared" si="3"/>
        <v>0.23162120743304707</v>
      </c>
      <c r="G39">
        <f t="shared" si="4"/>
        <v>0.18496590557478532</v>
      </c>
    </row>
    <row r="40" spans="5:7" x14ac:dyDescent="0.25">
      <c r="E40">
        <f t="shared" si="5"/>
        <v>1.6250000000000007E-2</v>
      </c>
      <c r="F40">
        <f t="shared" si="3"/>
        <v>0.2370398509550444</v>
      </c>
      <c r="G40">
        <f t="shared" si="4"/>
        <v>0.18996738821628331</v>
      </c>
    </row>
    <row r="41" spans="5:7" x14ac:dyDescent="0.25">
      <c r="E41">
        <f t="shared" si="5"/>
        <v>1.7500000000000009E-2</v>
      </c>
      <c r="F41">
        <f t="shared" si="3"/>
        <v>0.24212470509255524</v>
      </c>
      <c r="G41">
        <f t="shared" si="4"/>
        <v>0.19471852881941643</v>
      </c>
    </row>
    <row r="42" spans="5:7" x14ac:dyDescent="0.25">
      <c r="E42">
        <f t="shared" si="5"/>
        <v>1.875000000000001E-2</v>
      </c>
      <c r="F42">
        <f t="shared" si="3"/>
        <v>0.24691464229565283</v>
      </c>
      <c r="G42">
        <f t="shared" si="4"/>
        <v>0.19924848172173965</v>
      </c>
    </row>
    <row r="43" spans="5:7" x14ac:dyDescent="0.25">
      <c r="E43">
        <f t="shared" si="5"/>
        <v>2.0000000000000011E-2</v>
      </c>
      <c r="F43">
        <f t="shared" si="3"/>
        <v>0.25144176165949073</v>
      </c>
      <c r="G43">
        <f t="shared" si="4"/>
        <v>0.20358132124461806</v>
      </c>
    </row>
    <row r="44" spans="5:7" x14ac:dyDescent="0.25">
      <c r="E44">
        <f t="shared" si="5"/>
        <v>2.1250000000000012E-2</v>
      </c>
      <c r="F44">
        <f t="shared" si="3"/>
        <v>0.25573291283772331</v>
      </c>
      <c r="G44">
        <f t="shared" si="4"/>
        <v>0.20773718462829249</v>
      </c>
    </row>
    <row r="45" spans="5:7" x14ac:dyDescent="0.25">
      <c r="E45">
        <f t="shared" si="5"/>
        <v>2.2500000000000013E-2</v>
      </c>
      <c r="F45">
        <f t="shared" si="3"/>
        <v>0.25981080866430856</v>
      </c>
      <c r="G45">
        <f t="shared" si="4"/>
        <v>0.21173310649823143</v>
      </c>
    </row>
    <row r="46" spans="5:7" x14ac:dyDescent="0.25">
      <c r="E46">
        <f t="shared" si="5"/>
        <v>2.3750000000000014E-2</v>
      </c>
      <c r="F46">
        <f t="shared" si="3"/>
        <v>0.26369485394724163</v>
      </c>
      <c r="G46">
        <f t="shared" si="4"/>
        <v>0.21558364046043121</v>
      </c>
    </row>
    <row r="47" spans="5:7" x14ac:dyDescent="0.25">
      <c r="E47">
        <f t="shared" si="5"/>
        <v>2.5000000000000015E-2</v>
      </c>
      <c r="F47">
        <f t="shared" si="3"/>
        <v>0.26740177382128666</v>
      </c>
      <c r="G47">
        <f t="shared" si="4"/>
        <v>0.219301330365965</v>
      </c>
    </row>
    <row r="48" spans="5:7" x14ac:dyDescent="0.25">
      <c r="E48">
        <f t="shared" si="5"/>
        <v>2.6250000000000016E-2</v>
      </c>
      <c r="F48">
        <f t="shared" si="3"/>
        <v>0.27094609763815658</v>
      </c>
      <c r="G48">
        <f t="shared" si="4"/>
        <v>0.22289707322861743</v>
      </c>
    </row>
    <row r="49" spans="5:7" x14ac:dyDescent="0.25">
      <c r="E49">
        <f t="shared" si="5"/>
        <v>2.7500000000000017E-2</v>
      </c>
      <c r="F49">
        <f t="shared" si="3"/>
        <v>0.27434053683988435</v>
      </c>
      <c r="G49">
        <f t="shared" si="4"/>
        <v>0.22638040262991327</v>
      </c>
    </row>
    <row r="50" spans="5:7" x14ac:dyDescent="0.25">
      <c r="E50">
        <f t="shared" si="5"/>
        <v>2.8750000000000019E-2</v>
      </c>
      <c r="F50">
        <f t="shared" si="3"/>
        <v>0.27759628376142093</v>
      </c>
      <c r="G50">
        <f t="shared" si="4"/>
        <v>0.22975971282106569</v>
      </c>
    </row>
    <row r="51" spans="5:7" x14ac:dyDescent="0.25">
      <c r="E51">
        <f t="shared" si="5"/>
        <v>3.000000000000002E-2</v>
      </c>
      <c r="F51">
        <f t="shared" si="3"/>
        <v>0.280723250595386</v>
      </c>
      <c r="G51">
        <f t="shared" si="4"/>
        <v>0.2330424379465395</v>
      </c>
    </row>
    <row r="52" spans="5:7" x14ac:dyDescent="0.25">
      <c r="E52">
        <f t="shared" si="5"/>
        <v>3.1250000000000021E-2</v>
      </c>
      <c r="F52">
        <f t="shared" si="3"/>
        <v>0.28373026247371835</v>
      </c>
      <c r="G52">
        <f t="shared" si="4"/>
        <v>0.23623519685528876</v>
      </c>
    </row>
    <row r="53" spans="5:7" x14ac:dyDescent="0.25">
      <c r="E53">
        <f t="shared" si="5"/>
        <v>3.2500000000000022E-2</v>
      </c>
      <c r="F53">
        <f t="shared" si="3"/>
        <v>0.28662521494299542</v>
      </c>
      <c r="G53">
        <f t="shared" si="4"/>
        <v>0.23934391120724657</v>
      </c>
    </row>
    <row r="54" spans="5:7" x14ac:dyDescent="0.25">
      <c r="E54">
        <f t="shared" si="5"/>
        <v>3.3750000000000023E-2</v>
      </c>
      <c r="F54">
        <f t="shared" si="3"/>
        <v>0.28941520350478267</v>
      </c>
      <c r="G54">
        <f t="shared" si="4"/>
        <v>0.24237390262858699</v>
      </c>
    </row>
    <row r="55" spans="5:7" x14ac:dyDescent="0.25">
      <c r="E55">
        <f t="shared" si="5"/>
        <v>3.5000000000000024E-2</v>
      </c>
      <c r="F55">
        <f t="shared" si="3"/>
        <v>0.29210663101885903</v>
      </c>
      <c r="G55">
        <f t="shared" si="4"/>
        <v>0.2453299732641443</v>
      </c>
    </row>
    <row r="56" spans="5:7" x14ac:dyDescent="0.25">
      <c r="E56">
        <f t="shared" si="5"/>
        <v>3.6250000000000025E-2</v>
      </c>
      <c r="F56">
        <f t="shared" si="3"/>
        <v>0.29470529740131157</v>
      </c>
      <c r="G56">
        <f t="shared" si="4"/>
        <v>0.24821647305098368</v>
      </c>
    </row>
    <row r="57" spans="5:7" x14ac:dyDescent="0.25">
      <c r="E57">
        <f t="shared" si="5"/>
        <v>3.7500000000000026E-2</v>
      </c>
      <c r="F57">
        <f t="shared" si="3"/>
        <v>0.29721647504108484</v>
      </c>
      <c r="G57">
        <f t="shared" si="4"/>
        <v>0.25103735628081364</v>
      </c>
    </row>
    <row r="58" spans="5:7" x14ac:dyDescent="0.25">
      <c r="E58">
        <f t="shared" si="5"/>
        <v>3.8750000000000027E-2</v>
      </c>
      <c r="F58">
        <f t="shared" si="3"/>
        <v>0.29964497260535045</v>
      </c>
      <c r="G58">
        <f t="shared" si="4"/>
        <v>0.25379622945401281</v>
      </c>
    </row>
    <row r="59" spans="5:7" x14ac:dyDescent="0.25">
      <c r="E59">
        <f t="shared" si="5"/>
        <v>4.0000000000000029E-2</v>
      </c>
      <c r="F59">
        <f t="shared" si="3"/>
        <v>0.30199518933533942</v>
      </c>
      <c r="G59">
        <f t="shared" si="4"/>
        <v>0.25649639200150459</v>
      </c>
    </row>
    <row r="60" spans="5:7" x14ac:dyDescent="0.25">
      <c r="E60">
        <f t="shared" si="5"/>
        <v>4.125000000000003E-2</v>
      </c>
      <c r="F60">
        <f t="shared" si="3"/>
        <v>0.30427116150055927</v>
      </c>
      <c r="G60">
        <f t="shared" si="4"/>
        <v>0.25914087112541945</v>
      </c>
    </row>
    <row r="61" spans="5:7" x14ac:dyDescent="0.25">
      <c r="E61">
        <f t="shared" ref="E61:E92" si="6">E60+$E$28</f>
        <v>4.2500000000000031E-2</v>
      </c>
      <c r="F61">
        <f t="shared" si="3"/>
        <v>0.30647660234544444</v>
      </c>
      <c r="G61">
        <f t="shared" si="4"/>
        <v>0.26173245175908333</v>
      </c>
    </row>
    <row r="62" spans="5:7" x14ac:dyDescent="0.25">
      <c r="E62">
        <f t="shared" si="6"/>
        <v>4.3750000000000032E-2</v>
      </c>
      <c r="F62">
        <f t="shared" si="3"/>
        <v>0.30861493660324474</v>
      </c>
      <c r="G62">
        <f t="shared" si="4"/>
        <v>0.26427370245243353</v>
      </c>
    </row>
    <row r="63" spans="5:7" x14ac:dyDescent="0.25">
      <c r="E63">
        <f t="shared" si="6"/>
        <v>4.5000000000000033E-2</v>
      </c>
      <c r="F63">
        <f t="shared" si="3"/>
        <v>0.31068933044900637</v>
      </c>
      <c r="G63">
        <f t="shared" si="4"/>
        <v>0.26676699783675484</v>
      </c>
    </row>
    <row r="64" spans="5:7" x14ac:dyDescent="0.25">
      <c r="E64">
        <f t="shared" si="6"/>
        <v>4.6250000000000034E-2</v>
      </c>
      <c r="F64">
        <f t="shared" si="3"/>
        <v>0.312702717603416</v>
      </c>
      <c r="G64">
        <f t="shared" si="4"/>
        <v>0.26921453820256203</v>
      </c>
    </row>
    <row r="65" spans="5:7" x14ac:dyDescent="0.25">
      <c r="E65">
        <f t="shared" si="6"/>
        <v>4.7500000000000035E-2</v>
      </c>
      <c r="F65">
        <f t="shared" si="3"/>
        <v>0.3146578221720871</v>
      </c>
      <c r="G65">
        <f t="shared" si="4"/>
        <v>0.27161836662906536</v>
      </c>
    </row>
    <row r="66" spans="5:7" x14ac:dyDescent="0.25">
      <c r="E66">
        <f t="shared" si="6"/>
        <v>4.8750000000000036E-2</v>
      </c>
      <c r="F66">
        <f t="shared" si="3"/>
        <v>0.31655717870314032</v>
      </c>
      <c r="G66">
        <f t="shared" si="4"/>
        <v>0.27398038402735525</v>
      </c>
    </row>
    <row r="67" spans="5:7" x14ac:dyDescent="0.25">
      <c r="E67">
        <f t="shared" si="6"/>
        <v>5.0000000000000037E-2</v>
      </c>
      <c r="F67">
        <f t="shared" si="3"/>
        <v>0.31840314986403867</v>
      </c>
      <c r="G67">
        <f t="shared" si="4"/>
        <v>0.27630236239802902</v>
      </c>
    </row>
    <row r="68" spans="5:7" x14ac:dyDescent="0.25">
      <c r="E68">
        <f t="shared" si="6"/>
        <v>5.1250000000000039E-2</v>
      </c>
      <c r="F68">
        <f t="shared" si="3"/>
        <v>0.32019794207232838</v>
      </c>
      <c r="G68">
        <f t="shared" si="4"/>
        <v>0.27858595655424628</v>
      </c>
    </row>
    <row r="69" spans="5:7" x14ac:dyDescent="0.25">
      <c r="E69">
        <f t="shared" si="6"/>
        <v>5.250000000000004E-2</v>
      </c>
      <c r="F69">
        <f t="shared" si="3"/>
        <v>0.32194361936092541</v>
      </c>
      <c r="G69">
        <f t="shared" si="4"/>
        <v>0.28083271452069408</v>
      </c>
    </row>
    <row r="70" spans="5:7" x14ac:dyDescent="0.25">
      <c r="E70">
        <f t="shared" si="6"/>
        <v>5.3750000000000041E-2</v>
      </c>
      <c r="F70">
        <f t="shared" si="3"/>
        <v>0.32364211571437879</v>
      </c>
      <c r="G70">
        <f t="shared" si="4"/>
        <v>0.28304408678578408</v>
      </c>
    </row>
    <row r="71" spans="5:7" x14ac:dyDescent="0.25">
      <c r="E71">
        <f t="shared" si="6"/>
        <v>5.5000000000000042E-2</v>
      </c>
      <c r="F71">
        <f t="shared" si="3"/>
        <v>0.32529524607613924</v>
      </c>
      <c r="G71">
        <f t="shared" si="4"/>
        <v>0.28522143455710447</v>
      </c>
    </row>
    <row r="72" spans="5:7" x14ac:dyDescent="0.25">
      <c r="E72">
        <f t="shared" si="6"/>
        <v>5.6250000000000043E-2</v>
      </c>
      <c r="F72">
        <f t="shared" si="3"/>
        <v>0.32690471619677663</v>
      </c>
      <c r="G72">
        <f t="shared" si="4"/>
        <v>0.28736603714758246</v>
      </c>
    </row>
    <row r="73" spans="5:7" x14ac:dyDescent="0.25">
      <c r="E73">
        <f t="shared" si="6"/>
        <v>5.7500000000000044E-2</v>
      </c>
      <c r="F73">
        <f t="shared" si="3"/>
        <v>0.32847213146808213</v>
      </c>
      <c r="G73">
        <f t="shared" si="4"/>
        <v>0.28947909860106164</v>
      </c>
    </row>
    <row r="74" spans="5:7" x14ac:dyDescent="0.25">
      <c r="E74">
        <f t="shared" si="6"/>
        <v>5.8750000000000045E-2</v>
      </c>
      <c r="F74">
        <f t="shared" si="3"/>
        <v>0.32999900486712946</v>
      </c>
      <c r="G74">
        <f t="shared" si="4"/>
        <v>0.29156175365034709</v>
      </c>
    </row>
    <row r="75" spans="5:7" x14ac:dyDescent="0.25">
      <c r="E75">
        <f t="shared" si="6"/>
        <v>6.0000000000000046E-2</v>
      </c>
      <c r="F75">
        <f t="shared" si="3"/>
        <v>0.33148676411688643</v>
      </c>
      <c r="G75">
        <f t="shared" si="4"/>
        <v>0.29361507308766488</v>
      </c>
    </row>
    <row r="76" spans="5:7" x14ac:dyDescent="0.25">
      <c r="E76">
        <f t="shared" si="6"/>
        <v>6.1250000000000047E-2</v>
      </c>
      <c r="F76">
        <f t="shared" si="3"/>
        <v>0.33293675815526225</v>
      </c>
      <c r="G76">
        <f t="shared" si="4"/>
        <v>0.29564006861644671</v>
      </c>
    </row>
    <row r="77" spans="5:7" x14ac:dyDescent="0.25">
      <c r="E77">
        <f t="shared" si="6"/>
        <v>6.2500000000000042E-2</v>
      </c>
      <c r="F77">
        <f t="shared" si="3"/>
        <v>0.3343502629920499</v>
      </c>
      <c r="G77">
        <f t="shared" si="4"/>
        <v>0.29763769724403744</v>
      </c>
    </row>
    <row r="78" spans="5:7" x14ac:dyDescent="0.25">
      <c r="E78">
        <f t="shared" si="6"/>
        <v>6.3750000000000043E-2</v>
      </c>
      <c r="F78">
        <f t="shared" si="3"/>
        <v>0.33572848702270069</v>
      </c>
      <c r="G78">
        <f t="shared" si="4"/>
        <v>0.29960886526702557</v>
      </c>
    </row>
    <row r="79" spans="5:7" x14ac:dyDescent="0.25">
      <c r="E79">
        <f t="shared" si="6"/>
        <v>6.5000000000000044E-2</v>
      </c>
      <c r="F79">
        <f t="shared" si="3"/>
        <v>0.33707257585890588</v>
      </c>
      <c r="G79">
        <f t="shared" si="4"/>
        <v>0.30155443189417946</v>
      </c>
    </row>
    <row r="80" spans="5:7" x14ac:dyDescent="0.25">
      <c r="E80">
        <f t="shared" si="6"/>
        <v>6.6250000000000045E-2</v>
      </c>
      <c r="F80">
        <f t="shared" si="3"/>
        <v>0.3383836167283229</v>
      </c>
      <c r="G80">
        <f t="shared" si="4"/>
        <v>0.30347521254624221</v>
      </c>
    </row>
    <row r="81" spans="5:7" x14ac:dyDescent="0.25">
      <c r="E81">
        <f t="shared" si="6"/>
        <v>6.7500000000000046E-2</v>
      </c>
      <c r="F81">
        <f t="shared" si="3"/>
        <v>0.33966264248923606</v>
      </c>
      <c r="G81">
        <f t="shared" si="4"/>
        <v>0.3053719818669271</v>
      </c>
    </row>
    <row r="82" spans="5:7" x14ac:dyDescent="0.25">
      <c r="E82">
        <f t="shared" si="6"/>
        <v>6.8750000000000047E-2</v>
      </c>
      <c r="F82">
        <f t="shared" si="3"/>
        <v>0.34091063530032301</v>
      </c>
      <c r="G82">
        <f t="shared" si="4"/>
        <v>0.30724547647524225</v>
      </c>
    </row>
    <row r="83" spans="5:7" x14ac:dyDescent="0.25">
      <c r="E83">
        <f t="shared" si="6"/>
        <v>7.0000000000000048E-2</v>
      </c>
      <c r="F83">
        <f t="shared" si="3"/>
        <v>0.34212852998085569</v>
      </c>
      <c r="G83">
        <f t="shared" si="4"/>
        <v>0.30909639748564183</v>
      </c>
    </row>
    <row r="84" spans="5:7" x14ac:dyDescent="0.25">
      <c r="E84">
        <f t="shared" si="6"/>
        <v>7.1250000000000049E-2</v>
      </c>
      <c r="F84">
        <f t="shared" si="3"/>
        <v>0.34331721709248497</v>
      </c>
      <c r="G84">
        <f t="shared" si="4"/>
        <v>0.31092541281936376</v>
      </c>
    </row>
    <row r="85" spans="5:7" x14ac:dyDescent="0.25">
      <c r="E85">
        <f t="shared" si="6"/>
        <v>7.2500000000000051E-2</v>
      </c>
      <c r="F85">
        <f t="shared" si="3"/>
        <v>0.3444775457701304</v>
      </c>
      <c r="G85">
        <f t="shared" si="4"/>
        <v>0.31273315932759782</v>
      </c>
    </row>
    <row r="86" spans="5:7" x14ac:dyDescent="0.25">
      <c r="E86">
        <f t="shared" si="6"/>
        <v>7.3750000000000052E-2</v>
      </c>
      <c r="F86">
        <f t="shared" si="3"/>
        <v>0.34561032632635724</v>
      </c>
      <c r="G86">
        <f t="shared" si="4"/>
        <v>0.31452024474476797</v>
      </c>
    </row>
    <row r="87" spans="5:7" x14ac:dyDescent="0.25">
      <c r="E87">
        <f t="shared" si="6"/>
        <v>7.5000000000000053E-2</v>
      </c>
      <c r="F87">
        <f t="shared" si="3"/>
        <v>0.3467163326508747</v>
      </c>
      <c r="G87">
        <f t="shared" si="4"/>
        <v>0.31628724948815606</v>
      </c>
    </row>
    <row r="88" spans="5:7" x14ac:dyDescent="0.25">
      <c r="E88">
        <f t="shared" si="6"/>
        <v>7.6250000000000054E-2</v>
      </c>
      <c r="F88">
        <f t="shared" si="3"/>
        <v>0.34779630442440573</v>
      </c>
      <c r="G88">
        <f t="shared" si="4"/>
        <v>0.31803472831830432</v>
      </c>
    </row>
    <row r="89" spans="5:7" x14ac:dyDescent="0.25">
      <c r="E89">
        <f t="shared" si="6"/>
        <v>7.7500000000000055E-2</v>
      </c>
      <c r="F89">
        <f t="shared" si="3"/>
        <v>0.34885094916407994</v>
      </c>
      <c r="G89">
        <f t="shared" si="4"/>
        <v>0.31976321187306</v>
      </c>
    </row>
    <row r="90" spans="5:7" x14ac:dyDescent="0.25">
      <c r="E90">
        <f t="shared" si="6"/>
        <v>7.8750000000000056E-2</v>
      </c>
      <c r="F90">
        <f t="shared" si="3"/>
        <v>0.34988094411566983</v>
      </c>
      <c r="G90">
        <f t="shared" si="4"/>
        <v>0.32147320808675239</v>
      </c>
    </row>
    <row r="91" spans="5:7" x14ac:dyDescent="0.25">
      <c r="E91">
        <f t="shared" si="6"/>
        <v>8.0000000000000057E-2</v>
      </c>
      <c r="F91">
        <f t="shared" si="3"/>
        <v>0.35088693800637677</v>
      </c>
      <c r="G91">
        <f t="shared" si="4"/>
        <v>0.32316520350478262</v>
      </c>
    </row>
    <row r="92" spans="5:7" x14ac:dyDescent="0.25">
      <c r="E92">
        <f t="shared" si="6"/>
        <v>8.1250000000000058E-2</v>
      </c>
      <c r="F92">
        <f t="shared" ref="F92:F155" si="7">E92^$B$3-E92</f>
        <v>0.35186955267045145</v>
      </c>
      <c r="G92">
        <f t="shared" ref="G92:G155" si="8">(1-$B$3*$C$3)*E92^$B$3</f>
        <v>0.32483966450283863</v>
      </c>
    </row>
    <row r="93" spans="5:7" x14ac:dyDescent="0.25">
      <c r="E93">
        <f t="shared" ref="E93:E124" si="9">E92+$E$28</f>
        <v>8.2500000000000059E-2</v>
      </c>
      <c r="F93">
        <f t="shared" si="7"/>
        <v>0.35282938455868063</v>
      </c>
      <c r="G93">
        <f t="shared" si="8"/>
        <v>0.32649703841901051</v>
      </c>
    </row>
    <row r="94" spans="5:7" x14ac:dyDescent="0.25">
      <c r="E94">
        <f t="shared" si="9"/>
        <v>8.3750000000000061E-2</v>
      </c>
      <c r="F94">
        <f t="shared" si="7"/>
        <v>0.35376700614166379</v>
      </c>
      <c r="G94">
        <f t="shared" si="8"/>
        <v>0.32813775460624789</v>
      </c>
    </row>
    <row r="95" spans="5:7" x14ac:dyDescent="0.25">
      <c r="E95">
        <f t="shared" si="9"/>
        <v>8.5000000000000062E-2</v>
      </c>
      <c r="F95">
        <f t="shared" si="7"/>
        <v>0.35468296721581799</v>
      </c>
      <c r="G95">
        <f t="shared" si="8"/>
        <v>0.32976222541186356</v>
      </c>
    </row>
    <row r="96" spans="5:7" x14ac:dyDescent="0.25">
      <c r="E96">
        <f t="shared" si="9"/>
        <v>8.6250000000000063E-2</v>
      </c>
      <c r="F96">
        <f t="shared" si="7"/>
        <v>0.3555777961201807</v>
      </c>
      <c r="G96">
        <f t="shared" si="8"/>
        <v>0.33137084709013553</v>
      </c>
    </row>
    <row r="97" spans="5:7" x14ac:dyDescent="0.25">
      <c r="E97">
        <f t="shared" si="9"/>
        <v>8.7500000000000064E-2</v>
      </c>
      <c r="F97">
        <f t="shared" si="7"/>
        <v>0.35645200087130036</v>
      </c>
      <c r="G97">
        <f t="shared" si="8"/>
        <v>0.33296400065347531</v>
      </c>
    </row>
    <row r="98" spans="5:7" x14ac:dyDescent="0.25">
      <c r="E98">
        <f t="shared" si="9"/>
        <v>8.8750000000000065E-2</v>
      </c>
      <c r="F98">
        <f t="shared" si="7"/>
        <v>0.35730607022281741</v>
      </c>
      <c r="G98">
        <f t="shared" si="8"/>
        <v>0.33454205266711312</v>
      </c>
    </row>
    <row r="99" spans="5:7" x14ac:dyDescent="0.25">
      <c r="E99">
        <f t="shared" si="9"/>
        <v>9.0000000000000066E-2</v>
      </c>
      <c r="F99">
        <f t="shared" si="7"/>
        <v>0.35814047465571652</v>
      </c>
      <c r="G99">
        <f t="shared" si="8"/>
        <v>0.33610535599178748</v>
      </c>
    </row>
    <row r="100" spans="5:7" x14ac:dyDescent="0.25">
      <c r="E100">
        <f t="shared" si="9"/>
        <v>9.1250000000000067E-2</v>
      </c>
      <c r="F100">
        <f t="shared" si="7"/>
        <v>0.35895566730468514</v>
      </c>
      <c r="G100">
        <f t="shared" si="8"/>
        <v>0.33765425047851388</v>
      </c>
    </row>
    <row r="101" spans="5:7" x14ac:dyDescent="0.25">
      <c r="E101">
        <f t="shared" si="9"/>
        <v>9.2500000000000068E-2</v>
      </c>
      <c r="F101">
        <f t="shared" si="7"/>
        <v>0.35975208482551374</v>
      </c>
      <c r="G101">
        <f t="shared" si="8"/>
        <v>0.33918906361913537</v>
      </c>
    </row>
    <row r="102" spans="5:7" x14ac:dyDescent="0.25">
      <c r="E102">
        <f t="shared" si="9"/>
        <v>9.3750000000000069E-2</v>
      </c>
      <c r="F102">
        <f t="shared" si="7"/>
        <v>0.36053014820803503</v>
      </c>
      <c r="G102">
        <f t="shared" si="8"/>
        <v>0.34071011115602634</v>
      </c>
    </row>
    <row r="103" spans="5:7" x14ac:dyDescent="0.25">
      <c r="E103">
        <f t="shared" si="9"/>
        <v>9.500000000000007E-2</v>
      </c>
      <c r="F103">
        <f t="shared" si="7"/>
        <v>0.3612902635386967</v>
      </c>
      <c r="G103">
        <f t="shared" si="8"/>
        <v>0.3422176976540226</v>
      </c>
    </row>
    <row r="104" spans="5:7" x14ac:dyDescent="0.25">
      <c r="E104">
        <f t="shared" si="9"/>
        <v>9.6250000000000072E-2</v>
      </c>
      <c r="F104">
        <f t="shared" si="7"/>
        <v>0.36203282271651122</v>
      </c>
      <c r="G104">
        <f t="shared" si="8"/>
        <v>0.34371211703738347</v>
      </c>
    </row>
    <row r="105" spans="5:7" x14ac:dyDescent="0.25">
      <c r="E105">
        <f t="shared" si="9"/>
        <v>9.7500000000000073E-2</v>
      </c>
      <c r="F105">
        <f t="shared" si="7"/>
        <v>0.3627582041257944</v>
      </c>
      <c r="G105">
        <f t="shared" si="8"/>
        <v>0.34519365309434585</v>
      </c>
    </row>
    <row r="106" spans="5:7" x14ac:dyDescent="0.25">
      <c r="E106">
        <f t="shared" si="9"/>
        <v>9.8750000000000074E-2</v>
      </c>
      <c r="F106">
        <f t="shared" si="7"/>
        <v>0.36346677326882415</v>
      </c>
      <c r="G106">
        <f t="shared" si="8"/>
        <v>0.34666257995161814</v>
      </c>
    </row>
    <row r="107" spans="5:7" x14ac:dyDescent="0.25">
      <c r="E107">
        <f t="shared" si="9"/>
        <v>0.10000000000000007</v>
      </c>
      <c r="F107">
        <f t="shared" si="7"/>
        <v>0.36415888336127794</v>
      </c>
      <c r="G107">
        <f t="shared" si="8"/>
        <v>0.34811916252095854</v>
      </c>
    </row>
    <row r="108" spans="5:7" x14ac:dyDescent="0.25">
      <c r="E108">
        <f t="shared" si="9"/>
        <v>0.10125000000000008</v>
      </c>
      <c r="F108">
        <f t="shared" si="7"/>
        <v>0.36483487589307884</v>
      </c>
      <c r="G108">
        <f t="shared" si="8"/>
        <v>0.34956365691980917</v>
      </c>
    </row>
    <row r="109" spans="5:7" x14ac:dyDescent="0.25">
      <c r="E109">
        <f t="shared" si="9"/>
        <v>0.10250000000000008</v>
      </c>
      <c r="F109">
        <f t="shared" si="7"/>
        <v>0.36549508115705792</v>
      </c>
      <c r="G109">
        <f t="shared" si="8"/>
        <v>0.35099631086779348</v>
      </c>
    </row>
    <row r="110" spans="5:7" x14ac:dyDescent="0.25">
      <c r="E110">
        <f t="shared" si="9"/>
        <v>0.10375000000000008</v>
      </c>
      <c r="F110">
        <f t="shared" si="7"/>
        <v>0.36613981874764878</v>
      </c>
      <c r="G110">
        <f t="shared" si="8"/>
        <v>0.35241736406073665</v>
      </c>
    </row>
    <row r="111" spans="5:7" x14ac:dyDescent="0.25">
      <c r="E111">
        <f t="shared" si="9"/>
        <v>0.10500000000000008</v>
      </c>
      <c r="F111">
        <f t="shared" si="7"/>
        <v>0.36676939803165343</v>
      </c>
      <c r="G111">
        <f t="shared" si="8"/>
        <v>0.35382704852374014</v>
      </c>
    </row>
    <row r="112" spans="5:7" x14ac:dyDescent="0.25">
      <c r="E112">
        <f t="shared" si="9"/>
        <v>0.10625000000000008</v>
      </c>
      <c r="F112">
        <f t="shared" si="7"/>
        <v>0.36738411859295489</v>
      </c>
      <c r="G112">
        <f t="shared" si="8"/>
        <v>0.35522558894471623</v>
      </c>
    </row>
    <row r="113" spans="5:7" x14ac:dyDescent="0.25">
      <c r="E113">
        <f t="shared" si="9"/>
        <v>0.10750000000000008</v>
      </c>
      <c r="F113">
        <f t="shared" si="7"/>
        <v>0.36798427065290756</v>
      </c>
      <c r="G113">
        <f t="shared" si="8"/>
        <v>0.35661320298968074</v>
      </c>
    </row>
    <row r="114" spans="5:7" x14ac:dyDescent="0.25">
      <c r="E114">
        <f t="shared" si="9"/>
        <v>0.10875000000000008</v>
      </c>
      <c r="F114">
        <f t="shared" si="7"/>
        <v>0.36857013546800205</v>
      </c>
      <c r="G114">
        <f t="shared" si="8"/>
        <v>0.35799010160100159</v>
      </c>
    </row>
    <row r="115" spans="5:7" x14ac:dyDescent="0.25">
      <c r="E115">
        <f t="shared" si="9"/>
        <v>0.11000000000000008</v>
      </c>
      <c r="F115">
        <f t="shared" si="7"/>
        <v>0.36914198570627837</v>
      </c>
      <c r="G115">
        <f t="shared" si="8"/>
        <v>0.35935648927970887</v>
      </c>
    </row>
    <row r="116" spans="5:7" x14ac:dyDescent="0.25">
      <c r="E116">
        <f t="shared" si="9"/>
        <v>0.11125000000000008</v>
      </c>
      <c r="F116">
        <f t="shared" si="7"/>
        <v>0.36970008580385239</v>
      </c>
      <c r="G116">
        <f t="shared" si="8"/>
        <v>0.36071256435288934</v>
      </c>
    </row>
    <row r="117" spans="5:7" x14ac:dyDescent="0.25">
      <c r="E117">
        <f t="shared" si="9"/>
        <v>0.11250000000000009</v>
      </c>
      <c r="F117">
        <f t="shared" si="7"/>
        <v>0.37024469230281493</v>
      </c>
      <c r="G117">
        <f t="shared" si="8"/>
        <v>0.3620585192271113</v>
      </c>
    </row>
    <row r="118" spans="5:7" x14ac:dyDescent="0.25">
      <c r="E118">
        <f t="shared" si="9"/>
        <v>0.11375000000000009</v>
      </c>
      <c r="F118">
        <f t="shared" si="7"/>
        <v>0.37077605417167514</v>
      </c>
      <c r="G118">
        <f t="shared" si="8"/>
        <v>0.36339454062875642</v>
      </c>
    </row>
    <row r="119" spans="5:7" x14ac:dyDescent="0.25">
      <c r="E119">
        <f t="shared" si="9"/>
        <v>0.11500000000000009</v>
      </c>
      <c r="F119">
        <f t="shared" si="7"/>
        <v>0.37129441310942801</v>
      </c>
      <c r="G119">
        <f t="shared" si="8"/>
        <v>0.36472080983207111</v>
      </c>
    </row>
    <row r="120" spans="5:7" x14ac:dyDescent="0.25">
      <c r="E120">
        <f t="shared" si="9"/>
        <v>0.11625000000000009</v>
      </c>
      <c r="F120">
        <f t="shared" si="7"/>
        <v>0.37180000383425393</v>
      </c>
      <c r="G120">
        <f t="shared" si="8"/>
        <v>0.36603750287569048</v>
      </c>
    </row>
    <row r="121" spans="5:7" x14ac:dyDescent="0.25">
      <c r="E121">
        <f t="shared" si="9"/>
        <v>0.11750000000000009</v>
      </c>
      <c r="F121">
        <f t="shared" si="7"/>
        <v>0.37229305435778076</v>
      </c>
      <c r="G121">
        <f t="shared" si="8"/>
        <v>0.36734479076833565</v>
      </c>
    </row>
    <row r="122" spans="5:7" x14ac:dyDescent="0.25">
      <c r="E122">
        <f t="shared" si="9"/>
        <v>0.11875000000000009</v>
      </c>
      <c r="F122">
        <f t="shared" si="7"/>
        <v>0.37277378624577928</v>
      </c>
      <c r="G122">
        <f t="shared" si="8"/>
        <v>0.36864283968433453</v>
      </c>
    </row>
    <row r="123" spans="5:7" x14ac:dyDescent="0.25">
      <c r="E123">
        <f t="shared" si="9"/>
        <v>0.12000000000000009</v>
      </c>
      <c r="F123">
        <f t="shared" si="7"/>
        <v>0.37324241486609405</v>
      </c>
      <c r="G123">
        <f t="shared" si="8"/>
        <v>0.36993181114957063</v>
      </c>
    </row>
    <row r="124" spans="5:7" x14ac:dyDescent="0.25">
      <c r="E124">
        <f t="shared" si="9"/>
        <v>0.12125000000000009</v>
      </c>
      <c r="F124">
        <f t="shared" si="7"/>
        <v>0.37369914962456469</v>
      </c>
      <c r="G124">
        <f t="shared" si="8"/>
        <v>0.37121186221842356</v>
      </c>
    </row>
    <row r="125" spans="5:7" x14ac:dyDescent="0.25">
      <c r="E125">
        <f t="shared" ref="E125:E156" si="10">E124+$E$28</f>
        <v>0.12250000000000009</v>
      </c>
      <c r="F125">
        <f t="shared" si="7"/>
        <v>0.37414419418963429</v>
      </c>
      <c r="G125">
        <f t="shared" si="8"/>
        <v>0.37248314564222579</v>
      </c>
    </row>
    <row r="126" spans="5:7" x14ac:dyDescent="0.25">
      <c r="E126">
        <f t="shared" si="10"/>
        <v>0.1237500000000001</v>
      </c>
      <c r="F126">
        <f t="shared" si="7"/>
        <v>0.37457774670629823</v>
      </c>
      <c r="G126">
        <f t="shared" si="8"/>
        <v>0.37374581002972374</v>
      </c>
    </row>
    <row r="127" spans="5:7" x14ac:dyDescent="0.25">
      <c r="E127">
        <f t="shared" si="10"/>
        <v>0.12500000000000008</v>
      </c>
      <c r="F127">
        <f t="shared" si="7"/>
        <v>0.375</v>
      </c>
      <c r="G127">
        <f t="shared" si="8"/>
        <v>0.37500000000000011</v>
      </c>
    </row>
    <row r="128" spans="5:7" x14ac:dyDescent="0.25">
      <c r="E128">
        <f t="shared" si="10"/>
        <v>0.12625000000000008</v>
      </c>
      <c r="F128">
        <f t="shared" si="7"/>
        <v>0.37541114177104473</v>
      </c>
      <c r="G128">
        <f t="shared" si="8"/>
        <v>0.37624585632828361</v>
      </c>
    </row>
    <row r="129" spans="5:7" x14ac:dyDescent="0.25">
      <c r="E129">
        <f t="shared" si="10"/>
        <v>0.12750000000000009</v>
      </c>
      <c r="F129">
        <f t="shared" si="7"/>
        <v>0.37581135478005656</v>
      </c>
      <c r="G129">
        <f t="shared" si="8"/>
        <v>0.37748351608504249</v>
      </c>
    </row>
    <row r="130" spans="5:7" x14ac:dyDescent="0.25">
      <c r="E130">
        <f t="shared" si="10"/>
        <v>0.12875000000000009</v>
      </c>
      <c r="F130">
        <f t="shared" si="7"/>
        <v>0.37620081702498048</v>
      </c>
      <c r="G130">
        <f t="shared" si="8"/>
        <v>0.37871311276873543</v>
      </c>
    </row>
    <row r="131" spans="5:7" x14ac:dyDescent="0.25">
      <c r="E131">
        <f t="shared" si="10"/>
        <v>0.13000000000000009</v>
      </c>
      <c r="F131">
        <f t="shared" si="7"/>
        <v>0.3765797019100886</v>
      </c>
      <c r="G131">
        <f t="shared" si="8"/>
        <v>0.37993477643256657</v>
      </c>
    </row>
    <row r="132" spans="5:7" x14ac:dyDescent="0.25">
      <c r="E132">
        <f t="shared" si="10"/>
        <v>0.13125000000000009</v>
      </c>
      <c r="F132">
        <f t="shared" si="7"/>
        <v>0.37694817840742678</v>
      </c>
      <c r="G132">
        <f t="shared" si="8"/>
        <v>0.38114863380557018</v>
      </c>
    </row>
    <row r="133" spans="5:7" x14ac:dyDescent="0.25">
      <c r="E133">
        <f t="shared" si="10"/>
        <v>0.13250000000000009</v>
      </c>
      <c r="F133">
        <f t="shared" si="7"/>
        <v>0.37730641121110831</v>
      </c>
      <c r="G133">
        <f t="shared" si="8"/>
        <v>0.38235480840833125</v>
      </c>
    </row>
    <row r="134" spans="5:7" x14ac:dyDescent="0.25">
      <c r="E134">
        <f t="shared" si="10"/>
        <v>0.13375000000000009</v>
      </c>
      <c r="F134">
        <f t="shared" si="7"/>
        <v>0.37765456088483579</v>
      </c>
      <c r="G134">
        <f t="shared" si="8"/>
        <v>0.38355342066362691</v>
      </c>
    </row>
    <row r="135" spans="5:7" x14ac:dyDescent="0.25">
      <c r="E135">
        <f t="shared" si="10"/>
        <v>0.13500000000000009</v>
      </c>
      <c r="F135">
        <f t="shared" si="7"/>
        <v>0.37799278400300917</v>
      </c>
      <c r="G135">
        <f t="shared" si="8"/>
        <v>0.38474458800225697</v>
      </c>
    </row>
    <row r="136" spans="5:7" x14ac:dyDescent="0.25">
      <c r="E136">
        <f t="shared" si="10"/>
        <v>0.13625000000000009</v>
      </c>
      <c r="F136">
        <f t="shared" si="7"/>
        <v>0.37832123328575329</v>
      </c>
      <c r="G136">
        <f t="shared" si="8"/>
        <v>0.38592842496431501</v>
      </c>
    </row>
    <row r="137" spans="5:7" x14ac:dyDescent="0.25">
      <c r="E137">
        <f t="shared" si="10"/>
        <v>0.13750000000000009</v>
      </c>
      <c r="F137">
        <f t="shared" si="7"/>
        <v>0.37864005772818365</v>
      </c>
      <c r="G137">
        <f t="shared" si="8"/>
        <v>0.38710504329613782</v>
      </c>
    </row>
    <row r="138" spans="5:7" x14ac:dyDescent="0.25">
      <c r="E138">
        <f t="shared" si="10"/>
        <v>0.1387500000000001</v>
      </c>
      <c r="F138">
        <f t="shared" si="7"/>
        <v>0.37894940272420313</v>
      </c>
      <c r="G138">
        <f t="shared" si="8"/>
        <v>0.38827455204315242</v>
      </c>
    </row>
    <row r="139" spans="5:7" x14ac:dyDescent="0.25">
      <c r="E139">
        <f t="shared" si="10"/>
        <v>0.1400000000000001</v>
      </c>
      <c r="F139">
        <f t="shared" si="7"/>
        <v>0.37924941018511038</v>
      </c>
      <c r="G139">
        <f t="shared" si="8"/>
        <v>0.38943705763883285</v>
      </c>
    </row>
    <row r="140" spans="5:7" x14ac:dyDescent="0.25">
      <c r="E140">
        <f t="shared" si="10"/>
        <v>0.1412500000000001</v>
      </c>
      <c r="F140">
        <f t="shared" si="7"/>
        <v>0.37954021865327947</v>
      </c>
      <c r="G140">
        <f t="shared" si="8"/>
        <v>0.39059266398995968</v>
      </c>
    </row>
    <row r="141" spans="5:7" x14ac:dyDescent="0.25">
      <c r="E141">
        <f t="shared" si="10"/>
        <v>0.1425000000000001</v>
      </c>
      <c r="F141">
        <f t="shared" si="7"/>
        <v>0.37982196341115937</v>
      </c>
      <c r="G141">
        <f t="shared" si="8"/>
        <v>0.39174147255836955</v>
      </c>
    </row>
    <row r="142" spans="5:7" x14ac:dyDescent="0.25">
      <c r="E142">
        <f t="shared" si="10"/>
        <v>0.1437500000000001</v>
      </c>
      <c r="F142">
        <f t="shared" si="7"/>
        <v>0.38009477658582363</v>
      </c>
      <c r="G142">
        <f t="shared" si="8"/>
        <v>0.39288358243936783</v>
      </c>
    </row>
    <row r="143" spans="5:7" x14ac:dyDescent="0.25">
      <c r="E143">
        <f t="shared" si="10"/>
        <v>0.1450000000000001</v>
      </c>
      <c r="F143">
        <f t="shared" si="7"/>
        <v>0.38035878724929018</v>
      </c>
      <c r="G143">
        <f t="shared" si="8"/>
        <v>0.3940190904369677</v>
      </c>
    </row>
    <row r="144" spans="5:7" x14ac:dyDescent="0.25">
      <c r="E144">
        <f t="shared" si="10"/>
        <v>0.1462500000000001</v>
      </c>
      <c r="F144">
        <f t="shared" si="7"/>
        <v>0.38061412151481555</v>
      </c>
      <c r="G144">
        <f t="shared" si="8"/>
        <v>0.39514809113611171</v>
      </c>
    </row>
    <row r="145" spans="5:7" x14ac:dyDescent="0.25">
      <c r="E145">
        <f t="shared" si="10"/>
        <v>0.1475000000000001</v>
      </c>
      <c r="F145">
        <f t="shared" si="7"/>
        <v>0.38086090262936056</v>
      </c>
      <c r="G145">
        <f t="shared" si="8"/>
        <v>0.39627067697202045</v>
      </c>
    </row>
    <row r="146" spans="5:7" x14ac:dyDescent="0.25">
      <c r="E146">
        <f t="shared" si="10"/>
        <v>0.1487500000000001</v>
      </c>
      <c r="F146">
        <f t="shared" si="7"/>
        <v>0.38109925106240744</v>
      </c>
      <c r="G146">
        <f t="shared" si="8"/>
        <v>0.39738693829680566</v>
      </c>
    </row>
    <row r="147" spans="5:7" x14ac:dyDescent="0.25">
      <c r="E147">
        <f t="shared" si="10"/>
        <v>0.15000000000000011</v>
      </c>
      <c r="F147">
        <f t="shared" si="7"/>
        <v>0.38132928459130555</v>
      </c>
      <c r="G147">
        <f t="shared" si="8"/>
        <v>0.39849696344347929</v>
      </c>
    </row>
    <row r="148" spans="5:7" x14ac:dyDescent="0.25">
      <c r="E148">
        <f t="shared" si="10"/>
        <v>0.15125000000000011</v>
      </c>
      <c r="F148">
        <f t="shared" si="7"/>
        <v>0.38155111838330535</v>
      </c>
      <c r="G148">
        <f t="shared" si="8"/>
        <v>0.3996008387874791</v>
      </c>
    </row>
    <row r="149" spans="5:7" x14ac:dyDescent="0.25">
      <c r="E149">
        <f t="shared" si="10"/>
        <v>0.15250000000000011</v>
      </c>
      <c r="F149">
        <f t="shared" si="7"/>
        <v>0.3817648650744383</v>
      </c>
      <c r="G149">
        <f t="shared" si="8"/>
        <v>0.40069864880582878</v>
      </c>
    </row>
    <row r="150" spans="5:7" x14ac:dyDescent="0.25">
      <c r="E150">
        <f t="shared" si="10"/>
        <v>0.15375000000000011</v>
      </c>
      <c r="F150">
        <f t="shared" si="7"/>
        <v>0.38197063484538657</v>
      </c>
      <c r="G150">
        <f t="shared" si="8"/>
        <v>0.40179047613404001</v>
      </c>
    </row>
    <row r="151" spans="5:7" x14ac:dyDescent="0.25">
      <c r="E151">
        <f t="shared" si="10"/>
        <v>0.15500000000000011</v>
      </c>
      <c r="F151">
        <f t="shared" si="7"/>
        <v>0.38216853549448315</v>
      </c>
      <c r="G151">
        <f t="shared" si="8"/>
        <v>0.40287640162086247</v>
      </c>
    </row>
    <row r="152" spans="5:7" x14ac:dyDescent="0.25">
      <c r="E152">
        <f t="shared" si="10"/>
        <v>0.15625000000000011</v>
      </c>
      <c r="F152">
        <f t="shared" si="7"/>
        <v>0.38235867250797095</v>
      </c>
      <c r="G152">
        <f t="shared" si="8"/>
        <v>0.4039565043809783</v>
      </c>
    </row>
    <row r="153" spans="5:7" x14ac:dyDescent="0.25">
      <c r="E153">
        <f t="shared" si="10"/>
        <v>0.15750000000000011</v>
      </c>
      <c r="F153">
        <f t="shared" si="7"/>
        <v>0.38254114912764547</v>
      </c>
      <c r="G153">
        <f t="shared" si="8"/>
        <v>0.40503086184573417</v>
      </c>
    </row>
    <row r="154" spans="5:7" x14ac:dyDescent="0.25">
      <c r="E154">
        <f t="shared" si="10"/>
        <v>0.15875000000000011</v>
      </c>
      <c r="F154">
        <f t="shared" si="7"/>
        <v>0.38271606641599981</v>
      </c>
      <c r="G154">
        <f t="shared" si="8"/>
        <v>0.40609954981199992</v>
      </c>
    </row>
    <row r="155" spans="5:7" x14ac:dyDescent="0.25">
      <c r="E155">
        <f t="shared" si="10"/>
        <v>0.16000000000000011</v>
      </c>
      <c r="F155">
        <f t="shared" si="7"/>
        <v>0.38288352331898134</v>
      </c>
      <c r="G155">
        <f t="shared" si="8"/>
        <v>0.40716264248923612</v>
      </c>
    </row>
    <row r="156" spans="5:7" x14ac:dyDescent="0.25">
      <c r="E156">
        <f t="shared" si="10"/>
        <v>0.16125000000000012</v>
      </c>
      <c r="F156">
        <f t="shared" ref="F156:F165" si="11">E156^$B$3-E156</f>
        <v>0.38304361672646647</v>
      </c>
      <c r="G156">
        <f t="shared" ref="G156" si="12">(1-$B$3*$C$3)*E156^$B$3</f>
        <v>0.40822021254484997</v>
      </c>
    </row>
    <row r="157" spans="5:7" x14ac:dyDescent="0.25">
      <c r="E157">
        <f t="shared" ref="E157:E165" si="13">E156+$E$28</f>
        <v>0.16250000000000012</v>
      </c>
      <c r="F157">
        <f t="shared" si="11"/>
        <v>0.38319644153055299</v>
      </c>
      <c r="G157">
        <f t="shared" ref="G157:G165" si="14">(1-$B$3*$C$3)*E157^$B$3</f>
        <v>0.40927233114791484</v>
      </c>
    </row>
    <row r="158" spans="5:7" x14ac:dyDescent="0.25">
      <c r="E158">
        <f t="shared" si="13"/>
        <v>0.16375000000000012</v>
      </c>
      <c r="F158">
        <f t="shared" si="11"/>
        <v>0.38334209068176511</v>
      </c>
      <c r="G158">
        <f t="shared" si="14"/>
        <v>0.4103190680113239</v>
      </c>
    </row>
    <row r="159" spans="5:7" x14ac:dyDescent="0.25">
      <c r="E159">
        <f t="shared" si="13"/>
        <v>0.16500000000000012</v>
      </c>
      <c r="F159">
        <f t="shared" si="11"/>
        <v>0.38348065524326191</v>
      </c>
      <c r="G159">
        <f t="shared" si="14"/>
        <v>0.41136049143244657</v>
      </c>
    </row>
    <row r="160" spans="5:7" x14ac:dyDescent="0.25">
      <c r="E160">
        <f t="shared" si="13"/>
        <v>0.16625000000000012</v>
      </c>
      <c r="F160">
        <f t="shared" si="11"/>
        <v>0.38361222444313348</v>
      </c>
      <c r="G160">
        <f t="shared" si="14"/>
        <v>0.41239666833235022</v>
      </c>
    </row>
    <row r="161" spans="5:7" x14ac:dyDescent="0.25">
      <c r="E161">
        <f t="shared" si="13"/>
        <v>0.16750000000000012</v>
      </c>
      <c r="F161">
        <f t="shared" si="11"/>
        <v>0.38373688572486675</v>
      </c>
      <c r="G161">
        <f t="shared" si="14"/>
        <v>0.41342766429365013</v>
      </c>
    </row>
    <row r="162" spans="5:7" x14ac:dyDescent="0.25">
      <c r="E162">
        <f t="shared" si="13"/>
        <v>0.16875000000000012</v>
      </c>
      <c r="F162">
        <f t="shared" si="11"/>
        <v>0.38385472479605803</v>
      </c>
      <c r="G162">
        <f t="shared" si="14"/>
        <v>0.41445354359704362</v>
      </c>
    </row>
    <row r="163" spans="5:7" x14ac:dyDescent="0.25">
      <c r="E163">
        <f t="shared" si="13"/>
        <v>0.17000000000000012</v>
      </c>
      <c r="F163">
        <f t="shared" si="11"/>
        <v>0.38396582567544646</v>
      </c>
      <c r="G163">
        <f t="shared" si="14"/>
        <v>0.41547436925658499</v>
      </c>
    </row>
    <row r="164" spans="5:7" x14ac:dyDescent="0.25">
      <c r="E164">
        <f t="shared" si="13"/>
        <v>0.17125000000000012</v>
      </c>
      <c r="F164">
        <f t="shared" si="11"/>
        <v>0.38407027073833611</v>
      </c>
      <c r="G164">
        <f t="shared" si="14"/>
        <v>0.41649020305375217</v>
      </c>
    </row>
    <row r="165" spans="5:7" x14ac:dyDescent="0.25">
      <c r="E165">
        <f t="shared" si="13"/>
        <v>0.17250000000000013</v>
      </c>
      <c r="F165">
        <f t="shared" si="11"/>
        <v>0.38416814076047601</v>
      </c>
      <c r="G165">
        <f t="shared" si="14"/>
        <v>0.41750110557035708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78EB-F706-4C83-A27F-BE8E3DED90C2}">
  <dimension ref="B1:Z142"/>
  <sheetViews>
    <sheetView tabSelected="1" zoomScaleNormal="100" workbookViewId="0"/>
  </sheetViews>
  <sheetFormatPr defaultRowHeight="15" x14ac:dyDescent="0.25"/>
  <cols>
    <col min="1" max="1" width="4.28515625" customWidth="1"/>
    <col min="9" max="9" width="4.28515625" customWidth="1"/>
    <col min="13" max="13" width="4.28515625" customWidth="1"/>
  </cols>
  <sheetData>
    <row r="1" spans="2:26" x14ac:dyDescent="0.25">
      <c r="B1" t="s">
        <v>8</v>
      </c>
      <c r="J1" t="s">
        <v>10</v>
      </c>
      <c r="M1" t="s">
        <v>12</v>
      </c>
      <c r="V1" t="s">
        <v>26</v>
      </c>
      <c r="Y1" t="s">
        <v>3</v>
      </c>
      <c r="Z1" t="s">
        <v>7</v>
      </c>
    </row>
    <row r="2" spans="2:26" x14ac:dyDescent="0.25">
      <c r="B2" s="1" t="s">
        <v>0</v>
      </c>
      <c r="C2" s="1" t="s">
        <v>32</v>
      </c>
      <c r="D2" s="1" t="s">
        <v>1</v>
      </c>
      <c r="E2" s="1" t="s">
        <v>11</v>
      </c>
      <c r="F2" s="1" t="s">
        <v>33</v>
      </c>
      <c r="G2" s="1" t="s">
        <v>40</v>
      </c>
      <c r="J2" t="s">
        <v>31</v>
      </c>
      <c r="M2" t="s">
        <v>41</v>
      </c>
      <c r="V2" t="s">
        <v>6</v>
      </c>
      <c r="W2" t="s">
        <v>27</v>
      </c>
      <c r="Y2">
        <f>B7</f>
        <v>7.9999999999999982</v>
      </c>
      <c r="Z2">
        <v>0</v>
      </c>
    </row>
    <row r="3" spans="2:26" x14ac:dyDescent="0.25">
      <c r="B3">
        <f>1/3</f>
        <v>0.33333333333333331</v>
      </c>
      <c r="C3">
        <f>1/12-0.05</f>
        <v>3.3333333333333326E-2</v>
      </c>
      <c r="D3">
        <f>1/(1+C3)</f>
        <v>0.96774193548387111</v>
      </c>
      <c r="E3">
        <f>1/12-C3</f>
        <v>0.05</v>
      </c>
      <c r="F3">
        <v>2</v>
      </c>
      <c r="G3">
        <v>0</v>
      </c>
      <c r="J3" t="s">
        <v>15</v>
      </c>
      <c r="M3" t="s">
        <v>28</v>
      </c>
      <c r="V3">
        <v>0</v>
      </c>
      <c r="W3">
        <f>V3^$B$3-$E$3*V3</f>
        <v>0</v>
      </c>
      <c r="Y3">
        <f>B7</f>
        <v>7.9999999999999982</v>
      </c>
      <c r="Z3">
        <f>1.4*C7</f>
        <v>2.2399999999999998</v>
      </c>
    </row>
    <row r="4" spans="2:26" x14ac:dyDescent="0.25">
      <c r="V4">
        <f>B7/100</f>
        <v>7.9999999999999988E-2</v>
      </c>
      <c r="W4">
        <f t="shared" ref="W4:W67" si="0">V4^$B$3-$E$3*V4</f>
        <v>0.42688693800637673</v>
      </c>
    </row>
    <row r="5" spans="2:26" x14ac:dyDescent="0.25">
      <c r="B5" t="s">
        <v>2</v>
      </c>
      <c r="J5" t="s">
        <v>2</v>
      </c>
      <c r="M5" t="s">
        <v>30</v>
      </c>
      <c r="V5">
        <f t="shared" ref="V5:V36" si="1">V4+$V$4</f>
        <v>0.15999999999999998</v>
      </c>
      <c r="W5">
        <f t="shared" si="0"/>
        <v>0.53488352331898126</v>
      </c>
    </row>
    <row r="6" spans="2:26" x14ac:dyDescent="0.25">
      <c r="B6" t="s">
        <v>3</v>
      </c>
      <c r="C6" t="s">
        <v>4</v>
      </c>
      <c r="D6" t="s">
        <v>39</v>
      </c>
      <c r="J6" t="s">
        <v>29</v>
      </c>
      <c r="V6">
        <f t="shared" si="1"/>
        <v>0.23999999999999996</v>
      </c>
      <c r="W6">
        <f t="shared" si="0"/>
        <v>0.60944650119077171</v>
      </c>
    </row>
    <row r="7" spans="2:26" x14ac:dyDescent="0.25">
      <c r="B7">
        <f>(B3/(C3+E3))^(1/(1-B3))</f>
        <v>7.9999999999999982</v>
      </c>
      <c r="C7">
        <f>B7^B3-(E3+G3)*B7</f>
        <v>1.5999999999999999</v>
      </c>
      <c r="D7">
        <f>1-C7/B7^B3</f>
        <v>0.19999999999999996</v>
      </c>
      <c r="J7" t="s">
        <v>42</v>
      </c>
      <c r="V7">
        <f t="shared" si="1"/>
        <v>0.31999999999999995</v>
      </c>
      <c r="W7">
        <f t="shared" si="0"/>
        <v>0.66799037867067879</v>
      </c>
    </row>
    <row r="8" spans="2:26" x14ac:dyDescent="0.25">
      <c r="V8">
        <f t="shared" si="1"/>
        <v>0.39999999999999991</v>
      </c>
      <c r="W8">
        <f t="shared" si="0"/>
        <v>0.7168062997280773</v>
      </c>
    </row>
    <row r="9" spans="2:26" x14ac:dyDescent="0.25">
      <c r="B9" t="s">
        <v>21</v>
      </c>
      <c r="E9" t="s">
        <v>25</v>
      </c>
      <c r="V9">
        <f t="shared" si="1"/>
        <v>0.47999999999999987</v>
      </c>
      <c r="W9">
        <f t="shared" si="0"/>
        <v>0.75897352823377262</v>
      </c>
    </row>
    <row r="10" spans="2:26" x14ac:dyDescent="0.25">
      <c r="B10" t="s">
        <v>22</v>
      </c>
      <c r="C10" t="s">
        <v>23</v>
      </c>
      <c r="E10" t="s">
        <v>5</v>
      </c>
      <c r="F10" t="s">
        <v>6</v>
      </c>
      <c r="G10" t="s">
        <v>7</v>
      </c>
      <c r="H10" t="s">
        <v>38</v>
      </c>
      <c r="J10" t="s">
        <v>35</v>
      </c>
      <c r="K10" t="s">
        <v>36</v>
      </c>
      <c r="L10" t="s">
        <v>34</v>
      </c>
      <c r="N10" t="s">
        <v>37</v>
      </c>
      <c r="V10">
        <f t="shared" si="1"/>
        <v>0.55999999999999983</v>
      </c>
      <c r="W10">
        <f t="shared" si="0"/>
        <v>0.79625705996171126</v>
      </c>
    </row>
    <row r="11" spans="2:26" x14ac:dyDescent="0.25">
      <c r="B11">
        <f>B7/20</f>
        <v>0.39999999999999991</v>
      </c>
      <c r="C11" s="2">
        <v>0.49296043712621479</v>
      </c>
      <c r="E11">
        <v>0</v>
      </c>
      <c r="F11">
        <f>B11</f>
        <v>0.39999999999999991</v>
      </c>
      <c r="G11">
        <f>C11</f>
        <v>0.49296043712621479</v>
      </c>
      <c r="H11">
        <f>1-G11/F11^$B$3</f>
        <v>0.33094975259013837</v>
      </c>
      <c r="J11">
        <f>ABS(F11-$B$7)</f>
        <v>7.5999999999999979</v>
      </c>
      <c r="K11">
        <f>ABS(G11-$C$7)</f>
        <v>1.107039562873785</v>
      </c>
      <c r="L11">
        <f>SQRT(J11^2+K11^2)</f>
        <v>7.6802042026086612</v>
      </c>
      <c r="N11">
        <f>IF(F131&gt;0,L131+MIN(L:L),1000+L131+MIN(L:L))</f>
        <v>0.30529721662176063</v>
      </c>
      <c r="V11">
        <f t="shared" si="1"/>
        <v>0.63999999999999979</v>
      </c>
      <c r="W11">
        <f t="shared" si="0"/>
        <v>0.82977387601275332</v>
      </c>
    </row>
    <row r="12" spans="2:26" x14ac:dyDescent="0.25">
      <c r="E12">
        <v>1</v>
      </c>
      <c r="F12">
        <f>IF((F11^$B$3+(1-$E$3)*F11-G11)/(1+$G$3)&gt;0,(F11^$B$3+(1-$E$3)*F11-G11)/(1+$G$3),0)</f>
        <v>0.62384586260186237</v>
      </c>
      <c r="G12">
        <f>IF(F12&gt;0,((1-$E$3+$B$3*F12^($B$3-1))/(1+$C$3))^(1/$F$3)*G11,0)</f>
        <v>0.57513570765878363</v>
      </c>
      <c r="H12">
        <f t="shared" ref="H12:H75" si="2">1-G12/F12^$B$3</f>
        <v>0.32690262195549291</v>
      </c>
      <c r="J12">
        <f t="shared" ref="J12:J75" si="3">ABS(F12-$B$7)</f>
        <v>7.3761541373981361</v>
      </c>
      <c r="K12">
        <f t="shared" ref="K12:K75" si="4">ABS(G12-$C$7)</f>
        <v>1.0248642923412161</v>
      </c>
      <c r="L12">
        <f t="shared" ref="L12:L75" si="5">SQRT(J12^2+K12^2)</f>
        <v>7.4470126007931325</v>
      </c>
      <c r="V12">
        <f t="shared" si="1"/>
        <v>0.71999999999999975</v>
      </c>
      <c r="W12">
        <f t="shared" si="0"/>
        <v>0.86028094931143284</v>
      </c>
    </row>
    <row r="13" spans="2:26" x14ac:dyDescent="0.25">
      <c r="B13" t="s">
        <v>43</v>
      </c>
      <c r="C13">
        <v>0.49299999999999999</v>
      </c>
      <c r="E13">
        <v>2</v>
      </c>
      <c r="F13">
        <f t="shared" ref="F13:F76" si="6">IF((F12^$B$3+(1-$E$3)*F12-G12)/(1+$G$3)&gt;0,(F12^$B$3+(1-$E$3)*F12-G12)/(1+$G$3),0)</f>
        <v>0.87197923162202684</v>
      </c>
      <c r="G13">
        <f t="shared" ref="G13:G76" si="7">IF(F13&gt;0,((1-$E$3+$B$3*F13^($B$3-1))/(1+$C$3))^(1/$F$3)*G12,0)</f>
        <v>0.64885473319404996</v>
      </c>
      <c r="H13">
        <f t="shared" si="2"/>
        <v>0.32082957919243571</v>
      </c>
      <c r="J13">
        <f t="shared" si="3"/>
        <v>7.1280207683779713</v>
      </c>
      <c r="K13">
        <f t="shared" si="4"/>
        <v>0.95114526680594991</v>
      </c>
      <c r="L13">
        <f t="shared" si="5"/>
        <v>7.1911999967317728</v>
      </c>
      <c r="V13">
        <f t="shared" si="1"/>
        <v>0.79999999999999971</v>
      </c>
      <c r="W13">
        <f t="shared" si="0"/>
        <v>0.88831776672255558</v>
      </c>
    </row>
    <row r="14" spans="2:26" x14ac:dyDescent="0.25">
      <c r="B14" t="s">
        <v>44</v>
      </c>
      <c r="C14">
        <v>0.49199999999999999</v>
      </c>
      <c r="E14">
        <v>3</v>
      </c>
      <c r="F14">
        <f t="shared" si="6"/>
        <v>1.1348891883182284</v>
      </c>
      <c r="G14">
        <f t="shared" si="7"/>
        <v>0.71546048829769737</v>
      </c>
      <c r="H14">
        <f t="shared" si="2"/>
        <v>0.31408889366754666</v>
      </c>
      <c r="J14">
        <f t="shared" si="3"/>
        <v>6.8651108116817703</v>
      </c>
      <c r="K14">
        <f t="shared" si="4"/>
        <v>0.88453951170230249</v>
      </c>
      <c r="L14">
        <f t="shared" si="5"/>
        <v>6.9218607761520659</v>
      </c>
      <c r="V14">
        <f t="shared" si="1"/>
        <v>0.87999999999999967</v>
      </c>
      <c r="W14">
        <f t="shared" si="0"/>
        <v>0.9142839714125568</v>
      </c>
    </row>
    <row r="15" spans="2:26" x14ac:dyDescent="0.25">
      <c r="B15" t="s">
        <v>45</v>
      </c>
      <c r="C15" s="2">
        <v>0.49296043712621479</v>
      </c>
      <c r="E15">
        <v>4</v>
      </c>
      <c r="F15">
        <f t="shared" si="6"/>
        <v>1.4057647239098741</v>
      </c>
      <c r="G15">
        <f t="shared" si="7"/>
        <v>0.77600656659745404</v>
      </c>
      <c r="H15">
        <f t="shared" si="2"/>
        <v>0.30727448750658448</v>
      </c>
      <c r="J15">
        <f t="shared" si="3"/>
        <v>6.5942352760901244</v>
      </c>
      <c r="K15">
        <f t="shared" si="4"/>
        <v>0.82399343340254583</v>
      </c>
      <c r="L15">
        <f t="shared" si="5"/>
        <v>6.6455175911829407</v>
      </c>
      <c r="V15">
        <f t="shared" si="1"/>
        <v>0.95999999999999963</v>
      </c>
      <c r="W15">
        <f t="shared" si="0"/>
        <v>0.93848482973218794</v>
      </c>
    </row>
    <row r="16" spans="2:26" x14ac:dyDescent="0.25">
      <c r="E16">
        <v>5</v>
      </c>
      <c r="F16">
        <f t="shared" si="6"/>
        <v>1.6796922207176359</v>
      </c>
      <c r="G16">
        <f t="shared" si="7"/>
        <v>0.83132143558433558</v>
      </c>
      <c r="H16">
        <f t="shared" si="2"/>
        <v>0.3006534953159109</v>
      </c>
      <c r="J16">
        <f t="shared" si="3"/>
        <v>6.3203077792823628</v>
      </c>
      <c r="K16">
        <f t="shared" si="4"/>
        <v>0.76867856441566429</v>
      </c>
      <c r="L16">
        <f t="shared" si="5"/>
        <v>6.3668797036106533</v>
      </c>
      <c r="V16">
        <f t="shared" si="1"/>
        <v>1.0399999999999996</v>
      </c>
      <c r="W16">
        <f t="shared" si="0"/>
        <v>0.96115940382017728</v>
      </c>
    </row>
    <row r="17" spans="5:23" x14ac:dyDescent="0.25">
      <c r="E17">
        <v>6</v>
      </c>
      <c r="F17">
        <f t="shared" si="6"/>
        <v>1.9530979643420303</v>
      </c>
      <c r="G17">
        <f t="shared" si="7"/>
        <v>0.88206626566974011</v>
      </c>
      <c r="H17">
        <f t="shared" si="2"/>
        <v>0.29434373149073845</v>
      </c>
      <c r="J17">
        <f t="shared" si="3"/>
        <v>6.0469020356579684</v>
      </c>
      <c r="K17">
        <f t="shared" si="4"/>
        <v>0.71793373433025975</v>
      </c>
      <c r="L17">
        <f t="shared" si="5"/>
        <v>6.0893721413405073</v>
      </c>
      <c r="V17">
        <f t="shared" si="1"/>
        <v>1.1199999999999997</v>
      </c>
      <c r="W17">
        <f t="shared" si="0"/>
        <v>0.98249882037022085</v>
      </c>
    </row>
    <row r="18" spans="5:23" x14ac:dyDescent="0.25">
      <c r="E18">
        <v>7</v>
      </c>
      <c r="F18">
        <f t="shared" si="6"/>
        <v>2.2233710328215426</v>
      </c>
      <c r="G18">
        <f t="shared" si="7"/>
        <v>0.92877793976827949</v>
      </c>
      <c r="H18">
        <f t="shared" si="2"/>
        <v>0.28839130857264672</v>
      </c>
      <c r="J18">
        <f t="shared" si="3"/>
        <v>5.7766289671784552</v>
      </c>
      <c r="K18">
        <f t="shared" si="4"/>
        <v>0.67122206023172037</v>
      </c>
      <c r="L18">
        <f t="shared" si="5"/>
        <v>5.8154949298049381</v>
      </c>
      <c r="V18">
        <f t="shared" si="1"/>
        <v>1.1999999999999997</v>
      </c>
      <c r="W18">
        <f t="shared" si="0"/>
        <v>1.0026585691826109</v>
      </c>
    </row>
    <row r="19" spans="5:23" x14ac:dyDescent="0.25">
      <c r="E19">
        <v>8</v>
      </c>
      <c r="F19">
        <f t="shared" si="6"/>
        <v>2.4886052551346749</v>
      </c>
      <c r="G19">
        <f t="shared" si="7"/>
        <v>0.97189975532617257</v>
      </c>
      <c r="H19">
        <f t="shared" si="2"/>
        <v>0.28280684682443413</v>
      </c>
      <c r="J19">
        <f t="shared" si="3"/>
        <v>5.5113947448653233</v>
      </c>
      <c r="K19">
        <f t="shared" si="4"/>
        <v>0.6281002446738273</v>
      </c>
      <c r="L19">
        <f t="shared" si="5"/>
        <v>5.5470696724566588</v>
      </c>
      <c r="V19">
        <f t="shared" si="1"/>
        <v>1.2799999999999998</v>
      </c>
      <c r="W19">
        <f t="shared" si="0"/>
        <v>1.0217670466379625</v>
      </c>
    </row>
    <row r="20" spans="5:23" x14ac:dyDescent="0.25">
      <c r="E20">
        <v>9</v>
      </c>
      <c r="F20">
        <f t="shared" si="6"/>
        <v>2.7474188981740539</v>
      </c>
      <c r="G20">
        <f t="shared" si="7"/>
        <v>1.0118033037410108</v>
      </c>
      <c r="H20">
        <f t="shared" si="2"/>
        <v>0.27758326265734123</v>
      </c>
      <c r="J20">
        <f t="shared" si="3"/>
        <v>5.2525811018259443</v>
      </c>
      <c r="K20">
        <f t="shared" si="4"/>
        <v>0.58819669625898907</v>
      </c>
      <c r="L20">
        <f t="shared" si="5"/>
        <v>5.2854123381954823</v>
      </c>
      <c r="V20">
        <f t="shared" si="1"/>
        <v>1.3599999999999999</v>
      </c>
      <c r="W20">
        <f t="shared" si="0"/>
        <v>1.0399316513508927</v>
      </c>
    </row>
    <row r="21" spans="5:23" x14ac:dyDescent="0.25">
      <c r="E21">
        <v>10</v>
      </c>
      <c r="F21">
        <f t="shared" si="6"/>
        <v>2.9988258534743393</v>
      </c>
      <c r="G21">
        <f t="shared" si="7"/>
        <v>1.0488042427951492</v>
      </c>
      <c r="H21">
        <f t="shared" si="2"/>
        <v>0.27270485783835807</v>
      </c>
      <c r="J21">
        <f t="shared" si="3"/>
        <v>5.0011741465256589</v>
      </c>
      <c r="K21">
        <f t="shared" si="4"/>
        <v>0.5511957572048507</v>
      </c>
      <c r="L21">
        <f t="shared" si="5"/>
        <v>5.0314570063389477</v>
      </c>
      <c r="V21">
        <f t="shared" si="1"/>
        <v>1.44</v>
      </c>
      <c r="W21">
        <f t="shared" si="0"/>
        <v>1.057243234657234</v>
      </c>
    </row>
    <row r="22" spans="5:23" x14ac:dyDescent="0.25">
      <c r="E22">
        <v>11</v>
      </c>
      <c r="F22">
        <f t="shared" si="6"/>
        <v>3.242141706835775</v>
      </c>
      <c r="G22">
        <f t="shared" si="7"/>
        <v>1.0831738498992283</v>
      </c>
      <c r="H22">
        <f t="shared" si="2"/>
        <v>0.26815209206883495</v>
      </c>
      <c r="J22">
        <f t="shared" si="3"/>
        <v>4.7578582931642233</v>
      </c>
      <c r="K22">
        <f t="shared" si="4"/>
        <v>0.5168261501007716</v>
      </c>
      <c r="L22">
        <f t="shared" si="5"/>
        <v>4.7858463000037474</v>
      </c>
      <c r="V22">
        <f t="shared" si="1"/>
        <v>1.52</v>
      </c>
      <c r="W22">
        <f t="shared" si="0"/>
        <v>1.0737794157889662</v>
      </c>
    </row>
    <row r="23" spans="5:23" x14ac:dyDescent="0.25">
      <c r="E23">
        <v>12</v>
      </c>
      <c r="F23">
        <f t="shared" si="6"/>
        <v>3.4769139877899282</v>
      </c>
      <c r="G23">
        <f t="shared" si="7"/>
        <v>1.1151476307458303</v>
      </c>
      <c r="H23">
        <f t="shared" si="2"/>
        <v>0.26390412565185706</v>
      </c>
      <c r="J23">
        <f t="shared" si="3"/>
        <v>4.5230860122100705</v>
      </c>
      <c r="K23">
        <f t="shared" si="4"/>
        <v>0.48485236925416952</v>
      </c>
      <c r="L23">
        <f t="shared" si="5"/>
        <v>4.5489986693581015</v>
      </c>
      <c r="V23">
        <f t="shared" si="1"/>
        <v>1.6</v>
      </c>
      <c r="W23">
        <f t="shared" si="0"/>
        <v>1.0896070952851464</v>
      </c>
    </row>
    <row r="24" spans="5:23" x14ac:dyDescent="0.25">
      <c r="E24">
        <v>13</v>
      </c>
      <c r="F24">
        <f t="shared" si="6"/>
        <v>3.7028695516874075</v>
      </c>
      <c r="G24">
        <f t="shared" si="7"/>
        <v>1.1449318426586135</v>
      </c>
      <c r="H24">
        <f t="shared" si="2"/>
        <v>0.25994017294898286</v>
      </c>
      <c r="J24">
        <f t="shared" si="3"/>
        <v>4.2971304483125907</v>
      </c>
      <c r="K24">
        <f t="shared" si="4"/>
        <v>0.45506815734138639</v>
      </c>
      <c r="L24">
        <f t="shared" si="5"/>
        <v>4.3211592330810085</v>
      </c>
      <c r="V24">
        <f t="shared" si="1"/>
        <v>1.6800000000000002</v>
      </c>
      <c r="W24">
        <f t="shared" si="0"/>
        <v>1.1047843905526258</v>
      </c>
    </row>
    <row r="25" spans="5:23" x14ac:dyDescent="0.25">
      <c r="E25">
        <v>14</v>
      </c>
      <c r="F25">
        <f t="shared" si="6"/>
        <v>3.9198743468736401</v>
      </c>
      <c r="G25">
        <f t="shared" si="7"/>
        <v>1.1727085173109422</v>
      </c>
      <c r="H25">
        <f t="shared" si="2"/>
        <v>0.25624020628526689</v>
      </c>
      <c r="J25">
        <f t="shared" si="3"/>
        <v>4.0801256531263581</v>
      </c>
      <c r="K25">
        <f t="shared" si="4"/>
        <v>0.4272914826890577</v>
      </c>
      <c r="L25">
        <f t="shared" si="5"/>
        <v>4.1024387084365328</v>
      </c>
      <c r="V25">
        <f t="shared" si="1"/>
        <v>1.7600000000000002</v>
      </c>
      <c r="W25">
        <f t="shared" si="0"/>
        <v>1.1193621473595372</v>
      </c>
    </row>
    <row r="26" spans="5:23" x14ac:dyDescent="0.25">
      <c r="E26">
        <v>15</v>
      </c>
      <c r="F26">
        <f t="shared" si="6"/>
        <v>4.1279022974496673</v>
      </c>
      <c r="G26">
        <f t="shared" si="7"/>
        <v>1.1986393860686038</v>
      </c>
      <c r="H26">
        <f t="shared" si="2"/>
        <v>0.25278529938163197</v>
      </c>
      <c r="J26">
        <f t="shared" si="3"/>
        <v>3.8720977025503309</v>
      </c>
      <c r="K26">
        <f t="shared" si="4"/>
        <v>0.4013606139313961</v>
      </c>
      <c r="L26">
        <f t="shared" si="5"/>
        <v>3.8928435571585633</v>
      </c>
      <c r="V26">
        <f t="shared" si="1"/>
        <v>1.8400000000000003</v>
      </c>
      <c r="W26">
        <f t="shared" si="0"/>
        <v>1.1333851350456834</v>
      </c>
    </row>
    <row r="27" spans="5:23" x14ac:dyDescent="0.25">
      <c r="E27">
        <v>16</v>
      </c>
      <c r="F27">
        <f t="shared" si="6"/>
        <v>4.327011003376235</v>
      </c>
      <c r="G27">
        <f t="shared" si="7"/>
        <v>1.2228689903145147</v>
      </c>
      <c r="H27">
        <f t="shared" si="2"/>
        <v>0.24955776933842155</v>
      </c>
      <c r="J27">
        <f t="shared" si="3"/>
        <v>3.6729889966237632</v>
      </c>
      <c r="K27">
        <f t="shared" si="4"/>
        <v>0.37713100968548519</v>
      </c>
      <c r="L27">
        <f t="shared" si="5"/>
        <v>3.6922995501158398</v>
      </c>
      <c r="V27">
        <f t="shared" si="1"/>
        <v>1.9200000000000004</v>
      </c>
      <c r="W27">
        <f t="shared" si="0"/>
        <v>1.1468930023815436</v>
      </c>
    </row>
    <row r="28" spans="5:23" x14ac:dyDescent="0.25">
      <c r="E28">
        <v>17</v>
      </c>
      <c r="F28">
        <f t="shared" si="6"/>
        <v>4.5173226117948726</v>
      </c>
      <c r="G28">
        <f t="shared" si="7"/>
        <v>1.2455271775166359</v>
      </c>
      <c r="H28">
        <f t="shared" si="2"/>
        <v>0.24654120651276468</v>
      </c>
      <c r="J28">
        <f t="shared" si="3"/>
        <v>3.4826773882051256</v>
      </c>
      <c r="K28">
        <f t="shared" si="4"/>
        <v>0.35447282248336398</v>
      </c>
      <c r="L28">
        <f t="shared" si="5"/>
        <v>3.50067033183569</v>
      </c>
      <c r="V28">
        <f t="shared" si="1"/>
        <v>2.0000000000000004</v>
      </c>
      <c r="W28">
        <f t="shared" si="0"/>
        <v>1.1599210498948731</v>
      </c>
    </row>
    <row r="29" spans="5:23" x14ac:dyDescent="0.25">
      <c r="E29">
        <v>18</v>
      </c>
      <c r="F29">
        <f t="shared" si="6"/>
        <v>4.6990086602276326</v>
      </c>
      <c r="G29">
        <f t="shared" si="7"/>
        <v>1.2667311279350475</v>
      </c>
      <c r="H29">
        <f t="shared" si="2"/>
        <v>0.2437204432738117</v>
      </c>
      <c r="J29">
        <f t="shared" si="3"/>
        <v>3.3009913397723656</v>
      </c>
      <c r="K29">
        <f t="shared" si="4"/>
        <v>0.33326887206495237</v>
      </c>
      <c r="L29">
        <f t="shared" si="5"/>
        <v>3.3177721390022556</v>
      </c>
      <c r="V29">
        <f t="shared" si="1"/>
        <v>2.0800000000000005</v>
      </c>
      <c r="W29">
        <f t="shared" si="0"/>
        <v>1.1725008597719815</v>
      </c>
    </row>
    <row r="30" spans="5:23" x14ac:dyDescent="0.25">
      <c r="E30">
        <v>19</v>
      </c>
      <c r="F30">
        <f t="shared" si="6"/>
        <v>4.8722780042329665</v>
      </c>
      <c r="G30">
        <f t="shared" si="7"/>
        <v>1.2865870180504864</v>
      </c>
      <c r="H30">
        <f t="shared" si="2"/>
        <v>0.24108149101735288</v>
      </c>
      <c r="J30">
        <f t="shared" si="3"/>
        <v>3.1277219957670317</v>
      </c>
      <c r="K30">
        <f t="shared" si="4"/>
        <v>0.3134129819495135</v>
      </c>
      <c r="L30">
        <f t="shared" si="5"/>
        <v>3.1433855283848642</v>
      </c>
      <c r="V30">
        <f t="shared" si="1"/>
        <v>2.1600000000000006</v>
      </c>
      <c r="W30">
        <f t="shared" si="0"/>
        <v>1.1846608140191301</v>
      </c>
    </row>
    <row r="31" spans="5:23" x14ac:dyDescent="0.25">
      <c r="E31">
        <v>20</v>
      </c>
      <c r="F31">
        <f t="shared" si="6"/>
        <v>5.0373671636567678</v>
      </c>
      <c r="G31">
        <f t="shared" si="7"/>
        <v>1.3051913994376279</v>
      </c>
      <c r="H31">
        <f t="shared" si="2"/>
        <v>0.23861146242490339</v>
      </c>
      <c r="J31">
        <f t="shared" si="3"/>
        <v>2.9626328363432304</v>
      </c>
      <c r="K31">
        <f t="shared" si="4"/>
        <v>0.29480860056237201</v>
      </c>
      <c r="L31">
        <f t="shared" si="5"/>
        <v>2.9772647571125881</v>
      </c>
      <c r="V31">
        <f t="shared" si="1"/>
        <v>2.2400000000000007</v>
      </c>
      <c r="W31">
        <f t="shared" si="0"/>
        <v>1.1964265240754359</v>
      </c>
    </row>
    <row r="32" spans="5:23" x14ac:dyDescent="0.25">
      <c r="E32">
        <v>21</v>
      </c>
      <c r="F32">
        <f t="shared" si="6"/>
        <v>5.1945325815222079</v>
      </c>
      <c r="G32">
        <f t="shared" si="7"/>
        <v>1.3226323522511205</v>
      </c>
      <c r="H32">
        <f t="shared" si="2"/>
        <v>0.23629848873256931</v>
      </c>
      <c r="J32">
        <f t="shared" si="3"/>
        <v>2.8054674184777904</v>
      </c>
      <c r="K32">
        <f t="shared" si="4"/>
        <v>0.27736764774887934</v>
      </c>
      <c r="L32">
        <f t="shared" si="5"/>
        <v>2.8191453045485586</v>
      </c>
      <c r="V32">
        <f t="shared" si="1"/>
        <v>2.3200000000000007</v>
      </c>
      <c r="W32">
        <f t="shared" si="0"/>
        <v>1.2078211896052458</v>
      </c>
    </row>
    <row r="33" spans="5:23" x14ac:dyDescent="0.25">
      <c r="E33">
        <v>22</v>
      </c>
      <c r="F33">
        <f t="shared" si="6"/>
        <v>5.3440444067043087</v>
      </c>
      <c r="G33">
        <f t="shared" si="7"/>
        <v>1.3389904583283787</v>
      </c>
      <c r="H33">
        <f t="shared" si="2"/>
        <v>0.23413163752464061</v>
      </c>
      <c r="J33">
        <f t="shared" si="3"/>
        <v>2.6559555932956895</v>
      </c>
      <c r="K33">
        <f t="shared" si="4"/>
        <v>0.26100954167162116</v>
      </c>
      <c r="L33">
        <f t="shared" si="5"/>
        <v>2.6687499123001932</v>
      </c>
      <c r="V33">
        <f t="shared" si="1"/>
        <v>2.4000000000000008</v>
      </c>
      <c r="W33">
        <f t="shared" si="0"/>
        <v>1.2188659001643392</v>
      </c>
    </row>
    <row r="34" spans="5:23" x14ac:dyDescent="0.25">
      <c r="E34">
        <v>23</v>
      </c>
      <c r="F34">
        <f t="shared" si="6"/>
        <v>5.4861814984475163</v>
      </c>
      <c r="G34">
        <f t="shared" si="7"/>
        <v>1.354339628524452</v>
      </c>
      <c r="H34">
        <f t="shared" si="2"/>
        <v>0.23210083404882642</v>
      </c>
      <c r="J34">
        <f t="shared" si="3"/>
        <v>2.5138185015524819</v>
      </c>
      <c r="K34">
        <f t="shared" si="4"/>
        <v>0.24566037147554787</v>
      </c>
      <c r="L34">
        <f t="shared" si="5"/>
        <v>2.5257934351132261</v>
      </c>
      <c r="V34">
        <f t="shared" si="1"/>
        <v>2.4800000000000009</v>
      </c>
      <c r="W34">
        <f t="shared" si="0"/>
        <v>1.2295798904214015</v>
      </c>
    </row>
    <row r="35" spans="5:23" x14ac:dyDescent="0.25">
      <c r="E35">
        <v>24</v>
      </c>
      <c r="F35">
        <f t="shared" si="6"/>
        <v>5.6212274160866116</v>
      </c>
      <c r="G35">
        <f t="shared" si="7"/>
        <v>1.3687478111839144</v>
      </c>
      <c r="H35">
        <f t="shared" si="2"/>
        <v>0.23019678755678408</v>
      </c>
      <c r="J35">
        <f t="shared" si="3"/>
        <v>2.3787725839133866</v>
      </c>
      <c r="K35">
        <f t="shared" si="4"/>
        <v>0.23125218881608545</v>
      </c>
      <c r="L35">
        <f t="shared" si="5"/>
        <v>2.3899867323502448</v>
      </c>
      <c r="V35">
        <f t="shared" si="1"/>
        <v>2.5600000000000009</v>
      </c>
      <c r="W35">
        <f t="shared" si="0"/>
        <v>1.2399807573413577</v>
      </c>
    </row>
    <row r="36" spans="5:23" x14ac:dyDescent="0.25">
      <c r="E36">
        <v>25</v>
      </c>
      <c r="F36">
        <f t="shared" si="6"/>
        <v>5.7494672069517749</v>
      </c>
      <c r="G36">
        <f t="shared" si="7"/>
        <v>1.3822776028680084</v>
      </c>
      <c r="H36">
        <f t="shared" si="2"/>
        <v>0.22841092329322354</v>
      </c>
      <c r="J36">
        <f t="shared" si="3"/>
        <v>2.2505327930482233</v>
      </c>
      <c r="K36">
        <f t="shared" si="4"/>
        <v>0.21772239713199149</v>
      </c>
      <c r="L36">
        <f t="shared" si="5"/>
        <v>2.2610397817814567</v>
      </c>
      <c r="V36">
        <f t="shared" si="1"/>
        <v>2.640000000000001</v>
      </c>
      <c r="W36">
        <f t="shared" si="0"/>
        <v>1.2500846460022368</v>
      </c>
    </row>
    <row r="37" spans="5:23" x14ac:dyDescent="0.25">
      <c r="E37">
        <v>26</v>
      </c>
      <c r="F37">
        <f t="shared" si="6"/>
        <v>5.8711848435350689</v>
      </c>
      <c r="G37">
        <f t="shared" si="7"/>
        <v>1.3949867780665135</v>
      </c>
      <c r="H37">
        <f t="shared" si="2"/>
        <v>0.22673532024585974</v>
      </c>
      <c r="J37">
        <f t="shared" si="3"/>
        <v>2.1288151564649294</v>
      </c>
      <c r="K37">
        <f t="shared" si="4"/>
        <v>0.20501322193348637</v>
      </c>
      <c r="L37">
        <f t="shared" si="5"/>
        <v>2.1386641605362802</v>
      </c>
      <c r="V37">
        <f t="shared" ref="V37:V68" si="8">V36+$V$4</f>
        <v>2.7200000000000011</v>
      </c>
      <c r="W37">
        <f t="shared" si="0"/>
        <v>1.2599064093817776</v>
      </c>
    </row>
    <row r="38" spans="5:23" x14ac:dyDescent="0.25">
      <c r="E38">
        <v>27</v>
      </c>
      <c r="F38">
        <f t="shared" si="6"/>
        <v>5.9866611905232263</v>
      </c>
      <c r="G38">
        <f t="shared" si="7"/>
        <v>1.4069287512622501</v>
      </c>
      <c r="H38">
        <f t="shared" si="2"/>
        <v>0.22516265448104922</v>
      </c>
      <c r="J38">
        <f t="shared" si="3"/>
        <v>2.0133388094767719</v>
      </c>
      <c r="K38">
        <f t="shared" si="4"/>
        <v>0.19307124873774972</v>
      </c>
      <c r="L38">
        <f t="shared" si="5"/>
        <v>2.022575009445756</v>
      </c>
      <c r="V38">
        <f t="shared" si="8"/>
        <v>2.8000000000000012</v>
      </c>
      <c r="W38">
        <f t="shared" si="0"/>
        <v>1.2694597464129784</v>
      </c>
    </row>
    <row r="39" spans="5:23" x14ac:dyDescent="0.25">
      <c r="E39">
        <v>28</v>
      </c>
      <c r="F39">
        <f t="shared" si="6"/>
        <v>6.0961724053882866</v>
      </c>
      <c r="G39">
        <f t="shared" si="7"/>
        <v>1.4181529821173287</v>
      </c>
      <c r="H39">
        <f t="shared" si="2"/>
        <v>0.22368614773775997</v>
      </c>
      <c r="J39">
        <f t="shared" si="3"/>
        <v>1.9038275946117116</v>
      </c>
      <c r="K39">
        <f t="shared" si="4"/>
        <v>0.18184701788267121</v>
      </c>
      <c r="L39">
        <f t="shared" si="5"/>
        <v>1.9124925746046273</v>
      </c>
      <c r="V39">
        <f t="shared" si="8"/>
        <v>2.8800000000000012</v>
      </c>
      <c r="W39">
        <f t="shared" si="0"/>
        <v>1.2787573217960251</v>
      </c>
    </row>
    <row r="40" spans="5:23" x14ac:dyDescent="0.25">
      <c r="E40">
        <v>29</v>
      </c>
      <c r="F40">
        <f t="shared" si="6"/>
        <v>6.199988694423574</v>
      </c>
      <c r="G40">
        <f t="shared" si="7"/>
        <v>1.4287053325234347</v>
      </c>
      <c r="H40">
        <f t="shared" si="2"/>
        <v>0.22229952088172344</v>
      </c>
      <c r="J40">
        <f t="shared" si="3"/>
        <v>1.8000113055764242</v>
      </c>
      <c r="K40">
        <f t="shared" si="4"/>
        <v>0.17129466747656519</v>
      </c>
      <c r="L40">
        <f t="shared" si="5"/>
        <v>1.8081434023076959</v>
      </c>
      <c r="V40">
        <f t="shared" si="8"/>
        <v>2.9600000000000013</v>
      </c>
      <c r="W40">
        <f t="shared" si="0"/>
        <v>1.2878108704136637</v>
      </c>
    </row>
    <row r="41" spans="5:23" x14ac:dyDescent="0.25">
      <c r="E41">
        <v>30</v>
      </c>
      <c r="F41">
        <f t="shared" si="6"/>
        <v>6.2983733605598413</v>
      </c>
      <c r="G41">
        <f t="shared" si="7"/>
        <v>1.4386283826646145</v>
      </c>
      <c r="H41">
        <f t="shared" si="2"/>
        <v>0.22099695179910961</v>
      </c>
      <c r="J41">
        <f t="shared" si="3"/>
        <v>1.7016266394401569</v>
      </c>
      <c r="K41">
        <f t="shared" si="4"/>
        <v>0.16137161733538541</v>
      </c>
      <c r="L41">
        <f t="shared" si="5"/>
        <v>1.7092612494682724</v>
      </c>
      <c r="V41">
        <f t="shared" si="8"/>
        <v>3.0400000000000014</v>
      </c>
      <c r="W41">
        <f t="shared" si="0"/>
        <v>1.2966312886883482</v>
      </c>
    </row>
    <row r="42" spans="5:23" x14ac:dyDescent="0.25">
      <c r="E42">
        <v>31</v>
      </c>
      <c r="F42">
        <f t="shared" si="6"/>
        <v>6.39158209084541</v>
      </c>
      <c r="G42">
        <f t="shared" si="7"/>
        <v>1.447961711977851</v>
      </c>
      <c r="H42">
        <f t="shared" si="2"/>
        <v>0.21977303731447317</v>
      </c>
      <c r="J42">
        <f t="shared" si="3"/>
        <v>1.6084179091545883</v>
      </c>
      <c r="K42">
        <f t="shared" si="4"/>
        <v>0.15203828802214892</v>
      </c>
      <c r="L42">
        <f t="shared" si="5"/>
        <v>1.6155877603875077</v>
      </c>
      <c r="V42">
        <f t="shared" si="8"/>
        <v>3.1200000000000014</v>
      </c>
      <c r="W42">
        <f t="shared" si="0"/>
        <v>1.3052287148125608</v>
      </c>
    </row>
    <row r="43" spans="5:23" x14ac:dyDescent="0.25">
      <c r="E43">
        <v>32</v>
      </c>
      <c r="F43">
        <f t="shared" si="6"/>
        <v>6.4798624407638243</v>
      </c>
      <c r="G43">
        <f t="shared" si="7"/>
        <v>1.4567421498881796</v>
      </c>
      <c r="H43">
        <f t="shared" si="2"/>
        <v>0.21862275873853065</v>
      </c>
      <c r="J43">
        <f t="shared" si="3"/>
        <v>1.5201375592361739</v>
      </c>
      <c r="K43">
        <f t="shared" si="4"/>
        <v>0.14325785011182024</v>
      </c>
      <c r="L43">
        <f t="shared" si="5"/>
        <v>1.5268729516954489</v>
      </c>
      <c r="V43">
        <f t="shared" si="8"/>
        <v>3.2000000000000015</v>
      </c>
      <c r="W43">
        <f t="shared" si="0"/>
        <v>1.3136125994561547</v>
      </c>
    </row>
    <row r="44" spans="5:23" x14ac:dyDescent="0.25">
      <c r="E44">
        <v>33</v>
      </c>
      <c r="F44">
        <f t="shared" si="6"/>
        <v>6.5634534800778335</v>
      </c>
      <c r="G44">
        <f t="shared" si="7"/>
        <v>1.4650040003842053</v>
      </c>
      <c r="H44">
        <f t="shared" si="2"/>
        <v>0.21754145067986497</v>
      </c>
      <c r="J44">
        <f t="shared" si="3"/>
        <v>1.4365465199221648</v>
      </c>
      <c r="K44">
        <f t="shared" si="4"/>
        <v>0.13499599961579456</v>
      </c>
      <c r="L44">
        <f t="shared" si="5"/>
        <v>1.4428755399592683</v>
      </c>
      <c r="V44">
        <f t="shared" si="8"/>
        <v>3.2800000000000016</v>
      </c>
      <c r="W44">
        <f t="shared" si="0"/>
        <v>1.321791768289313</v>
      </c>
    </row>
    <row r="45" spans="5:23" x14ac:dyDescent="0.25">
      <c r="E45">
        <v>34</v>
      </c>
      <c r="F45">
        <f t="shared" si="6"/>
        <v>6.6425855710002093</v>
      </c>
      <c r="G45">
        <f t="shared" si="7"/>
        <v>1.4727792438435734</v>
      </c>
      <c r="H45">
        <f t="shared" si="2"/>
        <v>0.21652477278628379</v>
      </c>
      <c r="J45">
        <f t="shared" si="3"/>
        <v>1.3574144289997889</v>
      </c>
      <c r="K45">
        <f t="shared" si="4"/>
        <v>0.12722075615642647</v>
      </c>
      <c r="L45">
        <f t="shared" si="5"/>
        <v>1.3633631404925968</v>
      </c>
      <c r="V45">
        <f t="shared" si="8"/>
        <v>3.3600000000000017</v>
      </c>
      <c r="W45">
        <f t="shared" si="0"/>
        <v>1.3297744774437015</v>
      </c>
    </row>
    <row r="46" spans="5:23" x14ac:dyDescent="0.25">
      <c r="E46">
        <v>35</v>
      </c>
      <c r="F46">
        <f t="shared" si="6"/>
        <v>6.7174802544862011</v>
      </c>
      <c r="G46">
        <f t="shared" si="7"/>
        <v>1.4800977189833735</v>
      </c>
      <c r="H46">
        <f t="shared" si="2"/>
        <v>0.21556868411355834</v>
      </c>
      <c r="J46">
        <f t="shared" si="3"/>
        <v>1.2825197455137971</v>
      </c>
      <c r="K46">
        <f t="shared" si="4"/>
        <v>0.11990228101662637</v>
      </c>
      <c r="L46">
        <f t="shared" si="5"/>
        <v>1.2881123610251417</v>
      </c>
      <c r="V46">
        <f t="shared" si="8"/>
        <v>3.4400000000000017</v>
      </c>
      <c r="W46">
        <f t="shared" si="0"/>
        <v>1.3375684628575151</v>
      </c>
    </row>
    <row r="47" spans="5:23" x14ac:dyDescent="0.25">
      <c r="E47">
        <v>36</v>
      </c>
      <c r="F47">
        <f t="shared" si="6"/>
        <v>6.7883502245415315</v>
      </c>
      <c r="G47">
        <f t="shared" si="7"/>
        <v>1.4869872873724459</v>
      </c>
      <c r="H47">
        <f t="shared" si="2"/>
        <v>0.21466941985005672</v>
      </c>
      <c r="J47">
        <f t="shared" si="3"/>
        <v>1.2116497754584667</v>
      </c>
      <c r="K47">
        <f t="shared" si="4"/>
        <v>0.11301271262755397</v>
      </c>
      <c r="L47">
        <f t="shared" si="5"/>
        <v>1.2169088098883956</v>
      </c>
      <c r="V47">
        <f t="shared" si="8"/>
        <v>3.5200000000000018</v>
      </c>
      <c r="W47">
        <f t="shared" si="0"/>
        <v>1.3451809843045568</v>
      </c>
    </row>
    <row r="48" spans="5:23" x14ac:dyDescent="0.25">
      <c r="E48">
        <v>37</v>
      </c>
      <c r="F48">
        <f t="shared" si="6"/>
        <v>6.855399373817737</v>
      </c>
      <c r="G48">
        <f t="shared" si="7"/>
        <v>1.4934739825815815</v>
      </c>
      <c r="H48">
        <f t="shared" si="2"/>
        <v>0.21382347015455816</v>
      </c>
      <c r="J48">
        <f t="shared" si="3"/>
        <v>1.1446006261822612</v>
      </c>
      <c r="K48">
        <f t="shared" si="4"/>
        <v>0.10652601741841838</v>
      </c>
      <c r="L48">
        <f t="shared" si="5"/>
        <v>1.149547035072447</v>
      </c>
      <c r="V48">
        <f t="shared" si="8"/>
        <v>3.6000000000000019</v>
      </c>
      <c r="W48">
        <f t="shared" si="0"/>
        <v>1.3526188647871062</v>
      </c>
    </row>
    <row r="49" spans="5:23" x14ac:dyDescent="0.25">
      <c r="E49">
        <v>38</v>
      </c>
      <c r="F49">
        <f t="shared" si="6"/>
        <v>6.9188228965605392</v>
      </c>
      <c r="G49">
        <f t="shared" si="7"/>
        <v>1.499582145748529</v>
      </c>
      <c r="H49">
        <f t="shared" si="2"/>
        <v>0.21302756089089558</v>
      </c>
      <c r="J49">
        <f t="shared" si="3"/>
        <v>1.0811771034394591</v>
      </c>
      <c r="K49">
        <f t="shared" si="4"/>
        <v>0.10041785425147087</v>
      </c>
      <c r="L49">
        <f t="shared" si="5"/>
        <v>1.0858304077774799</v>
      </c>
      <c r="V49">
        <f t="shared" si="8"/>
        <v>3.6800000000000019</v>
      </c>
      <c r="W49">
        <f t="shared" si="0"/>
        <v>1.3598885258723283</v>
      </c>
    </row>
    <row r="50" spans="5:23" x14ac:dyDescent="0.25">
      <c r="E50">
        <v>39</v>
      </c>
      <c r="F50">
        <f t="shared" si="6"/>
        <v>6.9788074372952513</v>
      </c>
      <c r="G50">
        <f t="shared" si="7"/>
        <v>1.5053345490855958</v>
      </c>
      <c r="H50">
        <f t="shared" si="2"/>
        <v>0.2122786360669342</v>
      </c>
      <c r="J50">
        <f t="shared" si="3"/>
        <v>1.0211925627047469</v>
      </c>
      <c r="K50">
        <f t="shared" si="4"/>
        <v>9.4665450914404037E-2</v>
      </c>
      <c r="L50">
        <f t="shared" si="5"/>
        <v>1.0255709618160587</v>
      </c>
      <c r="V50">
        <f t="shared" si="8"/>
        <v>3.760000000000002</v>
      </c>
      <c r="W50">
        <f t="shared" si="0"/>
        <v>1.3669960194685176</v>
      </c>
    </row>
    <row r="51" spans="5:23" x14ac:dyDescent="0.25">
      <c r="E51">
        <v>40</v>
      </c>
      <c r="F51">
        <f t="shared" si="6"/>
        <v>7.0355312755628887</v>
      </c>
      <c r="G51">
        <f t="shared" si="7"/>
        <v>1.5107525086491147</v>
      </c>
      <c r="H51">
        <f t="shared" si="2"/>
        <v>0.21157384180679628</v>
      </c>
      <c r="J51">
        <f t="shared" si="3"/>
        <v>0.96446872443710951</v>
      </c>
      <c r="K51">
        <f t="shared" si="4"/>
        <v>8.9247491350885166E-2</v>
      </c>
      <c r="L51">
        <f t="shared" si="5"/>
        <v>0.96858919833424295</v>
      </c>
      <c r="V51">
        <f t="shared" si="8"/>
        <v>3.8400000000000021</v>
      </c>
      <c r="W51">
        <f t="shared" si="0"/>
        <v>1.3739470564675456</v>
      </c>
    </row>
    <row r="52" spans="5:23" x14ac:dyDescent="0.25">
      <c r="E52">
        <v>41</v>
      </c>
      <c r="F52">
        <f t="shared" si="6"/>
        <v>7.0891645386309774</v>
      </c>
      <c r="G52">
        <f t="shared" si="7"/>
        <v>1.5158559875146682</v>
      </c>
      <c r="H52">
        <f t="shared" si="2"/>
        <v>0.21091051170432817</v>
      </c>
      <c r="J52">
        <f t="shared" si="3"/>
        <v>0.91083546136902083</v>
      </c>
      <c r="K52">
        <f t="shared" si="4"/>
        <v>8.4144012485331654E-2</v>
      </c>
      <c r="L52">
        <f t="shared" si="5"/>
        <v>0.91471386374343788</v>
      </c>
      <c r="V52">
        <f t="shared" si="8"/>
        <v>3.9200000000000021</v>
      </c>
      <c r="W52">
        <f t="shared" si="0"/>
        <v>1.3807470326210487</v>
      </c>
    </row>
    <row r="53" spans="5:23" x14ac:dyDescent="0.25">
      <c r="E53">
        <v>42</v>
      </c>
      <c r="F53">
        <f t="shared" si="6"/>
        <v>7.1398694354502199</v>
      </c>
      <c r="G53">
        <f t="shared" si="7"/>
        <v>1.5206636903537889</v>
      </c>
      <c r="H53">
        <f t="shared" si="2"/>
        <v>0.21028615342276602</v>
      </c>
      <c r="J53">
        <f t="shared" si="3"/>
        <v>0.86013056454977832</v>
      </c>
      <c r="K53">
        <f t="shared" si="4"/>
        <v>7.9336309646210967E-2</v>
      </c>
      <c r="L53">
        <f t="shared" si="5"/>
        <v>0.86378170743597005</v>
      </c>
      <c r="V53">
        <f t="shared" si="8"/>
        <v>4.0000000000000018</v>
      </c>
      <c r="W53">
        <f t="shared" si="0"/>
        <v>1.3874010519681994</v>
      </c>
    </row>
    <row r="54" spans="5:23" x14ac:dyDescent="0.25">
      <c r="E54">
        <v>43</v>
      </c>
      <c r="F54">
        <f t="shared" si="6"/>
        <v>7.1878005062574388</v>
      </c>
      <c r="G54">
        <f t="shared" si="7"/>
        <v>1.5251931502821159</v>
      </c>
      <c r="H54">
        <f t="shared" si="2"/>
        <v>0.20969843642057595</v>
      </c>
      <c r="J54">
        <f t="shared" si="3"/>
        <v>0.8121994937425594</v>
      </c>
      <c r="K54">
        <f t="shared" si="4"/>
        <v>7.4806849717883983E-2</v>
      </c>
      <c r="L54">
        <f t="shared" si="5"/>
        <v>0.81563722475153366</v>
      </c>
      <c r="V54">
        <f t="shared" si="8"/>
        <v>4.0800000000000018</v>
      </c>
      <c r="W54">
        <f t="shared" si="0"/>
        <v>1.3939139480908027</v>
      </c>
    </row>
    <row r="55" spans="5:23" x14ac:dyDescent="0.25">
      <c r="E55">
        <v>44</v>
      </c>
      <c r="F55">
        <f t="shared" si="6"/>
        <v>7.233104883173711</v>
      </c>
      <c r="G55">
        <f t="shared" si="7"/>
        <v>1.529460808741834</v>
      </c>
      <c r="H55">
        <f t="shared" si="2"/>
        <v>0.20914518069674826</v>
      </c>
      <c r="J55">
        <f t="shared" si="3"/>
        <v>0.76689511682628719</v>
      </c>
      <c r="K55">
        <f t="shared" si="4"/>
        <v>7.0539191258165879E-2</v>
      </c>
      <c r="L55">
        <f t="shared" si="5"/>
        <v>0.77013238973267495</v>
      </c>
      <c r="V55">
        <f t="shared" si="8"/>
        <v>4.1600000000000019</v>
      </c>
      <c r="W55">
        <f t="shared" si="0"/>
        <v>1.4002903034356231</v>
      </c>
    </row>
    <row r="56" spans="5:23" x14ac:dyDescent="0.25">
      <c r="E56">
        <v>45</v>
      </c>
      <c r="F56">
        <f t="shared" si="6"/>
        <v>7.2759225579443454</v>
      </c>
      <c r="G56">
        <f t="shared" si="7"/>
        <v>1.5334820890895453</v>
      </c>
      <c r="H56">
        <f t="shared" si="2"/>
        <v>0.20862434646056816</v>
      </c>
      <c r="J56">
        <f t="shared" si="3"/>
        <v>0.72407744205565283</v>
      </c>
      <c r="K56">
        <f t="shared" si="4"/>
        <v>6.6517910910454559E-2</v>
      </c>
      <c r="L56">
        <f t="shared" si="5"/>
        <v>0.72712638142605479</v>
      </c>
      <c r="V56">
        <f t="shared" si="8"/>
        <v>4.240000000000002</v>
      </c>
      <c r="W56">
        <f t="shared" si="0"/>
        <v>1.4065344669132911</v>
      </c>
    </row>
    <row r="57" spans="5:23" x14ac:dyDescent="0.25">
      <c r="E57">
        <v>46</v>
      </c>
      <c r="F57">
        <f t="shared" si="6"/>
        <v>7.316386653639352</v>
      </c>
      <c r="G57">
        <f t="shared" si="7"/>
        <v>1.5372714644819698</v>
      </c>
      <c r="H57">
        <f t="shared" si="2"/>
        <v>0.20813402464128949</v>
      </c>
      <c r="J57">
        <f t="shared" si="3"/>
        <v>0.68361334636064619</v>
      </c>
      <c r="K57">
        <f t="shared" si="4"/>
        <v>6.2728535518030037E-2</v>
      </c>
      <c r="L57">
        <f t="shared" si="5"/>
        <v>0.6864853068279303</v>
      </c>
      <c r="V57">
        <f t="shared" si="8"/>
        <v>4.3200000000000021</v>
      </c>
      <c r="W57">
        <f t="shared" si="0"/>
        <v>1.4126505699569438</v>
      </c>
    </row>
    <row r="58" spans="5:23" x14ac:dyDescent="0.25">
      <c r="E58">
        <v>47</v>
      </c>
      <c r="F58">
        <f t="shared" si="6"/>
        <v>7.3546236976995498</v>
      </c>
      <c r="G58">
        <f t="shared" si="7"/>
        <v>1.540842520583982</v>
      </c>
      <c r="H58">
        <f t="shared" si="2"/>
        <v>0.20767242816231846</v>
      </c>
      <c r="J58">
        <f t="shared" si="3"/>
        <v>0.6453763023004484</v>
      </c>
      <c r="K58">
        <f t="shared" si="4"/>
        <v>5.91574794160179E-2</v>
      </c>
      <c r="L58">
        <f t="shared" si="5"/>
        <v>0.64808192301734224</v>
      </c>
      <c r="V58">
        <f t="shared" si="8"/>
        <v>4.4000000000000021</v>
      </c>
      <c r="W58">
        <f t="shared" si="0"/>
        <v>1.4186425412012917</v>
      </c>
    </row>
    <row r="59" spans="5:23" x14ac:dyDescent="0.25">
      <c r="E59">
        <v>48</v>
      </c>
      <c r="F59">
        <f t="shared" si="6"/>
        <v>7.3907538941915378</v>
      </c>
      <c r="G59">
        <f t="shared" si="7"/>
        <v>1.5442080135647249</v>
      </c>
      <c r="H59">
        <f t="shared" si="2"/>
        <v>0.20723788391266174</v>
      </c>
      <c r="J59">
        <f t="shared" si="3"/>
        <v>0.60924610580846039</v>
      </c>
      <c r="K59">
        <f t="shared" si="4"/>
        <v>5.5791986435274943E-2</v>
      </c>
      <c r="L59">
        <f t="shared" si="5"/>
        <v>0.61179536055217643</v>
      </c>
      <c r="V59">
        <f t="shared" si="8"/>
        <v>4.4800000000000022</v>
      </c>
      <c r="W59">
        <f t="shared" si="0"/>
        <v>1.4245141199234228</v>
      </c>
    </row>
    <row r="60" spans="5:23" x14ac:dyDescent="0.25">
      <c r="E60">
        <v>49</v>
      </c>
      <c r="F60">
        <f t="shared" si="6"/>
        <v>7.4248913935383731</v>
      </c>
      <c r="G60">
        <f t="shared" si="7"/>
        <v>1.5473799237965429</v>
      </c>
      <c r="H60">
        <f t="shared" si="2"/>
        <v>0.20682882535559699</v>
      </c>
      <c r="J60">
        <f t="shared" si="3"/>
        <v>0.57510860646162509</v>
      </c>
      <c r="K60">
        <f t="shared" si="4"/>
        <v>5.2620076203456989E-2</v>
      </c>
      <c r="L60">
        <f t="shared" si="5"/>
        <v>0.57751084980794087</v>
      </c>
      <c r="V60">
        <f t="shared" si="8"/>
        <v>4.5600000000000023</v>
      </c>
      <c r="W60">
        <f t="shared" si="0"/>
        <v>1.4302688683699394</v>
      </c>
    </row>
    <row r="61" spans="5:23" x14ac:dyDescent="0.25">
      <c r="E61">
        <v>50</v>
      </c>
      <c r="F61">
        <f t="shared" si="6"/>
        <v>7.4571445583336562</v>
      </c>
      <c r="G61">
        <f t="shared" si="7"/>
        <v>1.5503695056270013</v>
      </c>
      <c r="H61">
        <f t="shared" si="2"/>
        <v>0.20644378572092681</v>
      </c>
      <c r="J61">
        <f t="shared" si="3"/>
        <v>0.54285544166634203</v>
      </c>
      <c r="K61">
        <f t="shared" si="4"/>
        <v>4.9630494372998601E-2</v>
      </c>
      <c r="L61">
        <f t="shared" si="5"/>
        <v>0.54511945160530417</v>
      </c>
      <c r="V61">
        <f t="shared" si="8"/>
        <v>4.6400000000000023</v>
      </c>
      <c r="W61">
        <f t="shared" si="0"/>
        <v>1.4359101830805214</v>
      </c>
    </row>
    <row r="62" spans="5:23" x14ac:dyDescent="0.25">
      <c r="E62">
        <v>51</v>
      </c>
      <c r="F62">
        <f t="shared" si="6"/>
        <v>7.4876162241345909</v>
      </c>
      <c r="G62">
        <f t="shared" si="7"/>
        <v>1.5531873335554165</v>
      </c>
      <c r="H62">
        <f t="shared" si="2"/>
        <v>0.20608139173287132</v>
      </c>
      <c r="J62">
        <f t="shared" si="3"/>
        <v>0.51238377586540729</v>
      </c>
      <c r="K62">
        <f t="shared" si="4"/>
        <v>4.6812666444583373E-2</v>
      </c>
      <c r="L62">
        <f t="shared" si="5"/>
        <v>0.51451779319061819</v>
      </c>
      <c r="V62">
        <f t="shared" si="8"/>
        <v>4.7200000000000024</v>
      </c>
      <c r="W62">
        <f t="shared" si="0"/>
        <v>1.4414413053054285</v>
      </c>
    </row>
    <row r="63" spans="5:23" x14ac:dyDescent="0.25">
      <c r="E63">
        <v>52</v>
      </c>
      <c r="F63">
        <f t="shared" si="6"/>
        <v>7.5164039543726906</v>
      </c>
      <c r="G63">
        <f t="shared" si="7"/>
        <v>1.5558433451112295</v>
      </c>
      <c r="H63">
        <f t="shared" si="2"/>
        <v>0.20574035783071998</v>
      </c>
      <c r="J63">
        <f t="shared" si="3"/>
        <v>0.48359604562730762</v>
      </c>
      <c r="K63">
        <f t="shared" si="4"/>
        <v>4.4156654888770408E-2</v>
      </c>
      <c r="L63">
        <f t="shared" si="5"/>
        <v>0.4856078103957297</v>
      </c>
      <c r="V63">
        <f t="shared" si="8"/>
        <v>4.8000000000000025</v>
      </c>
      <c r="W63">
        <f t="shared" si="0"/>
        <v>1.4468653306034984</v>
      </c>
    </row>
    <row r="64" spans="5:23" x14ac:dyDescent="0.25">
      <c r="E64">
        <v>53</v>
      </c>
      <c r="F64">
        <f t="shared" si="6"/>
        <v>7.5436002887259512</v>
      </c>
      <c r="G64">
        <f t="shared" si="7"/>
        <v>1.5583468807015681</v>
      </c>
      <c r="H64">
        <f t="shared" si="2"/>
        <v>0.20541948084389927</v>
      </c>
      <c r="J64">
        <f t="shared" si="3"/>
        <v>0.45639971127404699</v>
      </c>
      <c r="K64">
        <f t="shared" si="4"/>
        <v>4.165311929843174E-2</v>
      </c>
      <c r="L64">
        <f t="shared" si="5"/>
        <v>0.45829649660271554</v>
      </c>
      <c r="V64">
        <f t="shared" si="8"/>
        <v>4.8800000000000026</v>
      </c>
      <c r="W64">
        <f t="shared" si="0"/>
        <v>1.4521852176976229</v>
      </c>
    </row>
    <row r="65" spans="5:23" x14ac:dyDescent="0.25">
      <c r="E65">
        <v>54</v>
      </c>
      <c r="F65">
        <f t="shared" si="6"/>
        <v>7.5692929844693717</v>
      </c>
      <c r="G65">
        <f t="shared" si="7"/>
        <v>1.5607067206688938</v>
      </c>
      <c r="H65">
        <f t="shared" si="2"/>
        <v>0.20511763508716185</v>
      </c>
      <c r="J65">
        <f t="shared" si="3"/>
        <v>0.43070701553062651</v>
      </c>
      <c r="K65">
        <f t="shared" si="4"/>
        <v>3.9293279331106046E-2</v>
      </c>
      <c r="L65">
        <f t="shared" si="5"/>
        <v>0.4324956589699967</v>
      </c>
      <c r="V65">
        <f t="shared" si="8"/>
        <v>4.9600000000000026</v>
      </c>
      <c r="W65">
        <f t="shared" si="0"/>
        <v>1.4574037966563196</v>
      </c>
    </row>
    <row r="66" spans="5:23" x14ac:dyDescent="0.25">
      <c r="E66">
        <v>55</v>
      </c>
      <c r="F66">
        <f t="shared" si="6"/>
        <v>7.5935652504664928</v>
      </c>
      <c r="G66">
        <f t="shared" si="7"/>
        <v>1.5629311197761993</v>
      </c>
      <c r="H66">
        <f t="shared" si="2"/>
        <v>0.20483376784524676</v>
      </c>
      <c r="J66">
        <f t="shared" si="3"/>
        <v>0.40643474953350545</v>
      </c>
      <c r="K66">
        <f t="shared" si="4"/>
        <v>3.7068880223800615E-2</v>
      </c>
      <c r="L66">
        <f t="shared" si="5"/>
        <v>0.40812168223387713</v>
      </c>
      <c r="V66">
        <f t="shared" si="8"/>
        <v>5.0400000000000027</v>
      </c>
      <c r="W66">
        <f t="shared" si="0"/>
        <v>1.4625237764626793</v>
      </c>
    </row>
    <row r="67" spans="5:23" x14ac:dyDescent="0.25">
      <c r="E67">
        <v>56</v>
      </c>
      <c r="F67">
        <f t="shared" si="6"/>
        <v>7.6164959735873721</v>
      </c>
      <c r="G67">
        <f t="shared" si="7"/>
        <v>1.5650278393164332</v>
      </c>
      <c r="H67">
        <f t="shared" si="2"/>
        <v>0.20456689521964444</v>
      </c>
      <c r="J67">
        <f t="shared" si="3"/>
        <v>0.38350402641262615</v>
      </c>
      <c r="K67">
        <f t="shared" si="4"/>
        <v>3.4972160683566678E-2</v>
      </c>
      <c r="L67">
        <f t="shared" si="5"/>
        <v>0.3850953002797794</v>
      </c>
      <c r="V67">
        <f t="shared" si="8"/>
        <v>5.1200000000000028</v>
      </c>
      <c r="W67">
        <f t="shared" si="0"/>
        <v>1.4675477520255069</v>
      </c>
    </row>
    <row r="68" spans="5:23" x14ac:dyDescent="0.25">
      <c r="E68">
        <v>57</v>
      </c>
      <c r="F68">
        <f t="shared" si="6"/>
        <v>7.6381599374415616</v>
      </c>
      <c r="G68">
        <f t="shared" si="7"/>
        <v>1.5670041770243177</v>
      </c>
      <c r="H68">
        <f t="shared" si="2"/>
        <v>0.20431609831306219</v>
      </c>
      <c r="J68">
        <f t="shared" si="3"/>
        <v>0.36184006255843659</v>
      </c>
      <c r="K68">
        <f t="shared" si="4"/>
        <v>3.2995822975682154E-2</v>
      </c>
      <c r="L68">
        <f t="shared" si="5"/>
        <v>0.36334137557693019</v>
      </c>
      <c r="V68">
        <f t="shared" si="8"/>
        <v>5.2000000000000028</v>
      </c>
      <c r="W68">
        <f t="shared" ref="W68:W131" si="9">V68^$B$3-$E$3*V68</f>
        <v>1.4724782106818057</v>
      </c>
    </row>
    <row r="69" spans="5:23" x14ac:dyDescent="0.25">
      <c r="E69">
        <v>58</v>
      </c>
      <c r="F69">
        <f t="shared" si="6"/>
        <v>7.6586280334011914</v>
      </c>
      <c r="G69">
        <f t="shared" si="7"/>
        <v>1.5688669949521881</v>
      </c>
      <c r="H69">
        <f t="shared" si="2"/>
        <v>0.20408051972988395</v>
      </c>
      <c r="J69">
        <f t="shared" si="3"/>
        <v>0.34137196659880686</v>
      </c>
      <c r="K69">
        <f t="shared" si="4"/>
        <v>3.1133005047811801E-2</v>
      </c>
      <c r="L69">
        <f t="shared" si="5"/>
        <v>0.34278868648606825</v>
      </c>
      <c r="V69">
        <f t="shared" ref="V69:V100" si="10">V68+$V$4</f>
        <v>5.2800000000000029</v>
      </c>
      <c r="W69">
        <f t="shared" si="9"/>
        <v>1.4773175382347223</v>
      </c>
    </row>
    <row r="70" spans="5:23" x14ac:dyDescent="0.25">
      <c r="E70">
        <v>59</v>
      </c>
      <c r="F70">
        <f t="shared" si="6"/>
        <v>7.6779674639618545</v>
      </c>
      <c r="G70">
        <f t="shared" si="7"/>
        <v>1.5706227454566901</v>
      </c>
      <c r="H70">
        <f t="shared" si="2"/>
        <v>0.20385936037337082</v>
      </c>
      <c r="J70">
        <f t="shared" si="3"/>
        <v>0.32203253603814375</v>
      </c>
      <c r="K70">
        <f t="shared" si="4"/>
        <v>2.937725454330975E-2</v>
      </c>
      <c r="L70">
        <f t="shared" si="5"/>
        <v>0.32336972237929257</v>
      </c>
      <c r="V70">
        <f t="shared" si="10"/>
        <v>5.360000000000003</v>
      </c>
      <c r="W70">
        <f t="shared" si="9"/>
        <v>1.4820680245666549</v>
      </c>
    </row>
    <row r="71" spans="5:23" x14ac:dyDescent="0.25">
      <c r="E71">
        <v>60</v>
      </c>
      <c r="F71">
        <f t="shared" si="6"/>
        <v>7.6962419385495853</v>
      </c>
      <c r="G71">
        <f t="shared" si="7"/>
        <v>1.57227749542986</v>
      </c>
      <c r="H71">
        <f t="shared" si="2"/>
        <v>0.20365187652260108</v>
      </c>
      <c r="J71">
        <f t="shared" si="3"/>
        <v>0.30375806145041295</v>
      </c>
      <c r="K71">
        <f t="shared" si="4"/>
        <v>2.7722504570139916E-2</v>
      </c>
      <c r="L71">
        <f t="shared" si="5"/>
        <v>0.30502048645255664</v>
      </c>
      <c r="V71">
        <f t="shared" si="10"/>
        <v>5.4400000000000031</v>
      </c>
      <c r="W71">
        <f t="shared" si="9"/>
        <v>1.4867318688632718</v>
      </c>
    </row>
    <row r="72" spans="5:23" x14ac:dyDescent="0.25">
      <c r="E72">
        <v>61</v>
      </c>
      <c r="F72">
        <f t="shared" si="6"/>
        <v>7.7135118619329539</v>
      </c>
      <c r="G72">
        <f t="shared" si="7"/>
        <v>1.5738369488961419</v>
      </c>
      <c r="H72">
        <f t="shared" si="2"/>
        <v>0.20345737717422285</v>
      </c>
      <c r="J72">
        <f t="shared" si="3"/>
        <v>0.28648813806704432</v>
      </c>
      <c r="K72">
        <f t="shared" si="4"/>
        <v>2.6163051103857971E-2</v>
      </c>
      <c r="L72">
        <f t="shared" si="5"/>
        <v>0.28768030606245004</v>
      </c>
      <c r="V72">
        <f t="shared" si="10"/>
        <v>5.5200000000000031</v>
      </c>
      <c r="W72">
        <f t="shared" si="9"/>
        <v>1.4913111844807225</v>
      </c>
    </row>
    <row r="73" spans="5:23" x14ac:dyDescent="0.25">
      <c r="E73">
        <v>62</v>
      </c>
      <c r="F73">
        <f t="shared" si="6"/>
        <v>7.7298345154415316</v>
      </c>
      <c r="G73">
        <f t="shared" si="7"/>
        <v>1.5753064680860771</v>
      </c>
      <c r="H73">
        <f t="shared" si="2"/>
        <v>0.20327522163601086</v>
      </c>
      <c r="J73">
        <f t="shared" si="3"/>
        <v>0.27016548455846667</v>
      </c>
      <c r="K73">
        <f t="shared" si="4"/>
        <v>2.4693531913922762E-2</v>
      </c>
      <c r="L73">
        <f t="shared" si="5"/>
        <v>0.27129165037850872</v>
      </c>
      <c r="V73">
        <f t="shared" si="10"/>
        <v>5.6000000000000032</v>
      </c>
      <c r="W73">
        <f t="shared" si="9"/>
        <v>1.4958080034852015</v>
      </c>
    </row>
    <row r="74" spans="5:23" x14ac:dyDescent="0.25">
      <c r="E74">
        <v>63</v>
      </c>
      <c r="F74">
        <f t="shared" si="6"/>
        <v>7.7452642312272113</v>
      </c>
      <c r="G74">
        <f t="shared" si="7"/>
        <v>1.5766910930875777</v>
      </c>
      <c r="H74">
        <f t="shared" si="2"/>
        <v>0.20310481736101149</v>
      </c>
      <c r="J74">
        <f t="shared" si="3"/>
        <v>0.25473576877278692</v>
      </c>
      <c r="K74">
        <f t="shared" si="4"/>
        <v>2.3308906912422156E-2</v>
      </c>
      <c r="L74">
        <f t="shared" si="5"/>
        <v>0.25579995510889897</v>
      </c>
      <c r="V74">
        <f t="shared" si="10"/>
        <v>5.6800000000000033</v>
      </c>
      <c r="W74">
        <f t="shared" si="9"/>
        <v>1.5002242808912696</v>
      </c>
    </row>
    <row r="75" spans="5:23" x14ac:dyDescent="0.25">
      <c r="E75">
        <v>64</v>
      </c>
      <c r="F75">
        <f t="shared" si="6"/>
        <v>7.7598525598342869</v>
      </c>
      <c r="G75">
        <f t="shared" si="7"/>
        <v>1.5779955601667937</v>
      </c>
      <c r="H75">
        <f t="shared" si="2"/>
        <v>0.2029456180127448</v>
      </c>
      <c r="J75">
        <f t="shared" si="3"/>
        <v>0.24014744016571132</v>
      </c>
      <c r="K75">
        <f t="shared" si="4"/>
        <v>2.2004439833206213E-2</v>
      </c>
      <c r="L75">
        <f t="shared" si="5"/>
        <v>0.24115345402982952</v>
      </c>
      <c r="V75">
        <f t="shared" si="10"/>
        <v>5.7600000000000033</v>
      </c>
      <c r="W75">
        <f t="shared" si="9"/>
        <v>1.5045618986228659</v>
      </c>
    </row>
    <row r="76" spans="5:23" x14ac:dyDescent="0.25">
      <c r="E76">
        <v>65</v>
      </c>
      <c r="F76">
        <f t="shared" si="6"/>
        <v>7.7736484313687422</v>
      </c>
      <c r="G76">
        <f t="shared" si="7"/>
        <v>1.5792243188424357</v>
      </c>
      <c r="H76">
        <f t="shared" ref="H76:H111" si="11">1-G76/F76^$B$3</f>
        <v>0.20279712175351761</v>
      </c>
      <c r="J76">
        <f t="shared" ref="J76:J111" si="12">ABS(F76-$B$7)</f>
        <v>0.22635156863125605</v>
      </c>
      <c r="K76">
        <f t="shared" ref="K76:K111" si="13">ABS(G76-$C$7)</f>
        <v>2.0775681157564119E-2</v>
      </c>
      <c r="L76">
        <f t="shared" ref="L76:L111" si="14">SQRT(J76^2+K76^2)</f>
        <v>0.22730301702659159</v>
      </c>
      <c r="V76">
        <f t="shared" si="10"/>
        <v>5.8400000000000034</v>
      </c>
      <c r="W76">
        <f t="shared" si="9"/>
        <v>1.5088226692187403</v>
      </c>
    </row>
    <row r="77" spans="5:23" x14ac:dyDescent="0.25">
      <c r="E77">
        <v>66</v>
      </c>
      <c r="F77">
        <f t="shared" ref="F77:F131" si="15">IF((F76^$B$3+(1-$E$3)*F76-G76)/(1+$G$3)&gt;0,(F76^$B$3+(1-$E$3)*F76-G76)/(1+$G$3),0)</f>
        <v>7.7866983105778056</v>
      </c>
      <c r="G77">
        <f t="shared" ref="G77:G111" si="16">IF(F77&gt;0,((1-$E$3+$B$3*F77^($B$3-1))/(1+$C$3))^(1/$F$3)*G76,0)</f>
        <v>1.580381547789977</v>
      </c>
      <c r="H77">
        <f t="shared" si="11"/>
        <v>0.20265886974942415</v>
      </c>
      <c r="J77">
        <f t="shared" si="12"/>
        <v>0.21330168942219263</v>
      </c>
      <c r="K77">
        <f t="shared" si="13"/>
        <v>1.9618452210022896E-2</v>
      </c>
      <c r="L77">
        <f t="shared" si="14"/>
        <v>0.21420199433590359</v>
      </c>
      <c r="V77">
        <f t="shared" si="10"/>
        <v>5.9200000000000035</v>
      </c>
      <c r="W77">
        <f t="shared" si="9"/>
        <v>1.513008339302055</v>
      </c>
    </row>
    <row r="78" spans="5:23" x14ac:dyDescent="0.25">
      <c r="E78">
        <v>67</v>
      </c>
      <c r="F78">
        <f t="shared" si="15"/>
        <v>7.7990463461683559</v>
      </c>
      <c r="G78">
        <f t="shared" si="16"/>
        <v>1.5814711696453081</v>
      </c>
      <c r="H78">
        <f t="shared" si="11"/>
        <v>0.20253044488706184</v>
      </c>
      <c r="J78">
        <f t="shared" si="12"/>
        <v>0.20095365383164232</v>
      </c>
      <c r="K78">
        <f t="shared" si="13"/>
        <v>1.8528830354691772E-2</v>
      </c>
      <c r="L78">
        <f t="shared" si="14"/>
        <v>0.20180606666450956</v>
      </c>
      <c r="V78">
        <f t="shared" si="10"/>
        <v>6.0000000000000036</v>
      </c>
      <c r="W78">
        <f t="shared" si="9"/>
        <v>1.5171205928321396</v>
      </c>
    </row>
    <row r="79" spans="5:23" x14ac:dyDescent="0.25">
      <c r="E79">
        <v>68</v>
      </c>
      <c r="F79">
        <f t="shared" si="15"/>
        <v>7.8107345147076597</v>
      </c>
      <c r="G79">
        <f t="shared" si="16"/>
        <v>1.5824968647711248</v>
      </c>
      <c r="H79">
        <f t="shared" si="11"/>
        <v>0.20241147069840515</v>
      </c>
      <c r="J79">
        <f t="shared" si="12"/>
        <v>0.18926548529233855</v>
      </c>
      <c r="K79">
        <f t="shared" si="13"/>
        <v>1.7503135228875033E-2</v>
      </c>
      <c r="L79">
        <f t="shared" si="14"/>
        <v>0.19007310084750212</v>
      </c>
      <c r="V79">
        <f t="shared" si="10"/>
        <v>6.0800000000000036</v>
      </c>
      <c r="W79">
        <f t="shared" si="9"/>
        <v>1.5211610541547866</v>
      </c>
    </row>
    <row r="80" spans="5:23" x14ac:dyDescent="0.25">
      <c r="E80">
        <v>69</v>
      </c>
      <c r="F80">
        <f t="shared" si="15"/>
        <v>7.8218027594630399</v>
      </c>
      <c r="G80">
        <f t="shared" si="16"/>
        <v>1.5834620840434723</v>
      </c>
      <c r="H80">
        <f t="shared" si="11"/>
        <v>0.20230161049165563</v>
      </c>
      <c r="J80">
        <f t="shared" si="12"/>
        <v>0.17819724053695829</v>
      </c>
      <c r="K80">
        <f t="shared" si="13"/>
        <v>1.6537915956527538E-2</v>
      </c>
      <c r="L80">
        <f t="shared" si="14"/>
        <v>0.17896301070101536</v>
      </c>
      <c r="V80">
        <f t="shared" si="10"/>
        <v>6.1600000000000037</v>
      </c>
      <c r="W80">
        <f t="shared" si="9"/>
        <v>1.5251312908660446</v>
      </c>
    </row>
    <row r="81" spans="5:23" x14ac:dyDescent="0.25">
      <c r="E81">
        <v>70</v>
      </c>
      <c r="F81">
        <f t="shared" si="15"/>
        <v>7.8322891245487751</v>
      </c>
      <c r="G81">
        <f t="shared" si="16"/>
        <v>1.5843700607104572</v>
      </c>
      <c r="H81">
        <f t="shared" si="11"/>
        <v>0.20220056668724573</v>
      </c>
      <c r="J81">
        <f t="shared" si="12"/>
        <v>0.1677108754512231</v>
      </c>
      <c r="K81">
        <f t="shared" si="13"/>
        <v>1.5629939289542705E-2</v>
      </c>
      <c r="L81">
        <f t="shared" si="14"/>
        <v>0.16843762271776</v>
      </c>
      <c r="V81">
        <f t="shared" si="10"/>
        <v>6.2400000000000038</v>
      </c>
      <c r="W81">
        <f t="shared" si="9"/>
        <v>1.5290328165031777</v>
      </c>
    </row>
    <row r="82" spans="5:23" x14ac:dyDescent="0.25">
      <c r="E82">
        <v>71</v>
      </c>
      <c r="F82">
        <f t="shared" si="15"/>
        <v>7.8422298847592646</v>
      </c>
      <c r="G82">
        <f t="shared" si="16"/>
        <v>1.5852238213700514</v>
      </c>
      <c r="H82">
        <f t="shared" si="11"/>
        <v>0.20210808035951988</v>
      </c>
      <c r="J82">
        <f t="shared" si="12"/>
        <v>0.15777011524073359</v>
      </c>
      <c r="K82">
        <f t="shared" si="13"/>
        <v>1.4776178629948511E-2</v>
      </c>
      <c r="L82">
        <f t="shared" si="14"/>
        <v>0.15846054625041056</v>
      </c>
      <c r="V82">
        <f t="shared" si="10"/>
        <v>6.3200000000000038</v>
      </c>
      <c r="W82">
        <f t="shared" si="9"/>
        <v>1.5328670930752963</v>
      </c>
    </row>
    <row r="83" spans="5:23" x14ac:dyDescent="0.25">
      <c r="E83">
        <v>72</v>
      </c>
      <c r="F83">
        <f t="shared" si="15"/>
        <v>7.8516596714778073</v>
      </c>
      <c r="G83">
        <f t="shared" si="16"/>
        <v>1.5860261961091724</v>
      </c>
      <c r="H83">
        <f t="shared" si="11"/>
        <v>0.2020239309859676</v>
      </c>
      <c r="J83">
        <f t="shared" si="12"/>
        <v>0.14834032852219092</v>
      </c>
      <c r="K83">
        <f t="shared" si="13"/>
        <v>1.3973803890827474E-2</v>
      </c>
      <c r="L83">
        <f t="shared" si="14"/>
        <v>0.14899704782730039</v>
      </c>
      <c r="V83">
        <f t="shared" si="10"/>
        <v>6.4000000000000039</v>
      </c>
      <c r="W83">
        <f t="shared" si="9"/>
        <v>1.5366355334451114</v>
      </c>
    </row>
    <row r="84" spans="5:23" x14ac:dyDescent="0.25">
      <c r="E84">
        <v>73</v>
      </c>
      <c r="F84">
        <f t="shared" si="15"/>
        <v>7.8606115950604636</v>
      </c>
      <c r="G84">
        <f t="shared" si="16"/>
        <v>1.5867798278417169</v>
      </c>
      <c r="H84">
        <f t="shared" si="11"/>
        <v>0.20194793640723885</v>
      </c>
      <c r="J84">
        <f t="shared" si="12"/>
        <v>0.13938840493953464</v>
      </c>
      <c r="K84">
        <f t="shared" si="13"/>
        <v>1.3220172158282972E-2</v>
      </c>
      <c r="L84">
        <f t="shared" si="14"/>
        <v>0.14001392924806561</v>
      </c>
      <c r="V84">
        <f t="shared" si="10"/>
        <v>6.480000000000004</v>
      </c>
      <c r="W84">
        <f t="shared" si="9"/>
        <v>1.5403395035723153</v>
      </c>
    </row>
    <row r="85" spans="5:23" x14ac:dyDescent="0.25">
      <c r="E85">
        <v>74</v>
      </c>
      <c r="F85">
        <f t="shared" si="15"/>
        <v>7.8691173641048415</v>
      </c>
      <c r="G85">
        <f t="shared" si="16"/>
        <v>1.5874871808789919</v>
      </c>
      <c r="H85">
        <f t="shared" si="11"/>
        <v>0.20187995300255734</v>
      </c>
      <c r="J85">
        <f t="shared" si="12"/>
        <v>0.1308826358951567</v>
      </c>
      <c r="K85">
        <f t="shared" si="13"/>
        <v>1.251281912100799E-2</v>
      </c>
      <c r="L85">
        <f t="shared" si="14"/>
        <v>0.13147940911496075</v>
      </c>
      <c r="V85">
        <f t="shared" si="10"/>
        <v>6.5600000000000041</v>
      </c>
      <c r="W85">
        <f t="shared" si="9"/>
        <v>1.5439803246282313</v>
      </c>
    </row>
    <row r="86" spans="5:23" x14ac:dyDescent="0.25">
      <c r="E86">
        <v>75</v>
      </c>
      <c r="F86">
        <f t="shared" si="15"/>
        <v>7.87720740202447</v>
      </c>
      <c r="G86">
        <f t="shared" si="16"/>
        <v>1.5881505487619154</v>
      </c>
      <c r="H86">
        <f t="shared" si="11"/>
        <v>0.20181987608654828</v>
      </c>
      <c r="J86">
        <f t="shared" si="12"/>
        <v>0.12279259797552822</v>
      </c>
      <c r="K86">
        <f t="shared" si="13"/>
        <v>1.1849451238084452E-2</v>
      </c>
      <c r="L86">
        <f t="shared" si="14"/>
        <v>0.12336300747073022</v>
      </c>
      <c r="V86">
        <f t="shared" si="10"/>
        <v>6.6400000000000041</v>
      </c>
      <c r="W86">
        <f t="shared" si="9"/>
        <v>1.5475592749905949</v>
      </c>
    </row>
    <row r="87" spans="5:23" x14ac:dyDescent="0.25">
      <c r="E87">
        <v>76</v>
      </c>
      <c r="F87">
        <f t="shared" si="15"/>
        <v>7.8849109613611441</v>
      </c>
      <c r="G87">
        <f t="shared" si="16"/>
        <v>1.5887720613804825</v>
      </c>
      <c r="H87">
        <f t="shared" si="11"/>
        <v>0.20176764053495244</v>
      </c>
      <c r="J87">
        <f t="shared" si="12"/>
        <v>0.11508903863885411</v>
      </c>
      <c r="K87">
        <f t="shared" si="13"/>
        <v>1.1227938619517319E-2</v>
      </c>
      <c r="L87">
        <f t="shared" si="14"/>
        <v>0.11563543323938084</v>
      </c>
      <c r="V87">
        <f t="shared" si="10"/>
        <v>6.7200000000000042</v>
      </c>
      <c r="W87">
        <f t="shared" si="9"/>
        <v>1.5510775921266133</v>
      </c>
    </row>
    <row r="88" spans="5:23" x14ac:dyDescent="0.25">
      <c r="E88">
        <v>77</v>
      </c>
      <c r="F88">
        <f t="shared" si="15"/>
        <v>7.892256236280299</v>
      </c>
      <c r="G88">
        <f t="shared" si="16"/>
        <v>1.589353691402239</v>
      </c>
      <c r="H88">
        <f t="shared" si="11"/>
        <v>0.20172322164818024</v>
      </c>
      <c r="J88">
        <f t="shared" si="12"/>
        <v>0.10774376371969918</v>
      </c>
      <c r="K88">
        <f t="shared" si="13"/>
        <v>1.0646308597760834E-2</v>
      </c>
      <c r="L88">
        <f t="shared" si="14"/>
        <v>0.10826847420761559</v>
      </c>
      <c r="V88">
        <f t="shared" si="10"/>
        <v>6.8000000000000043</v>
      </c>
      <c r="W88">
        <f t="shared" si="9"/>
        <v>1.5545364743718191</v>
      </c>
    </row>
    <row r="89" spans="5:23" x14ac:dyDescent="0.25">
      <c r="E89">
        <v>78</v>
      </c>
      <c r="F89">
        <f t="shared" si="15"/>
        <v>7.8992704737085777</v>
      </c>
      <c r="G89">
        <f t="shared" si="16"/>
        <v>1.589897260027868</v>
      </c>
      <c r="H89">
        <f t="shared" si="11"/>
        <v>0.20168663626321526</v>
      </c>
      <c r="J89">
        <f t="shared" si="12"/>
        <v>0.10072952629142051</v>
      </c>
      <c r="K89">
        <f t="shared" si="13"/>
        <v>1.0102739972131847E-2</v>
      </c>
      <c r="L89">
        <f t="shared" si="14"/>
        <v>0.10123488935065068</v>
      </c>
      <c r="V89">
        <f t="shared" si="10"/>
        <v>6.8800000000000043</v>
      </c>
      <c r="W89">
        <f t="shared" si="9"/>
        <v>1.5579370826116301</v>
      </c>
    </row>
    <row r="90" spans="5:23" x14ac:dyDescent="0.25">
      <c r="E90">
        <v>79</v>
      </c>
      <c r="F90">
        <f t="shared" si="15"/>
        <v>7.9059800835883411</v>
      </c>
      <c r="G90">
        <f t="shared" si="16"/>
        <v>1.5904044420884524</v>
      </c>
      <c r="H90">
        <f t="shared" si="11"/>
        <v>0.20165794412596827</v>
      </c>
      <c r="J90">
        <f t="shared" si="12"/>
        <v>9.4019916411657078E-2</v>
      </c>
      <c r="K90">
        <f t="shared" si="13"/>
        <v>9.5955579115474254E-3</v>
      </c>
      <c r="L90">
        <f t="shared" si="14"/>
        <v>9.4508303411334413E-2</v>
      </c>
      <c r="V90">
        <f t="shared" si="10"/>
        <v>6.9600000000000044</v>
      </c>
      <c r="W90">
        <f t="shared" si="9"/>
        <v>1.5612805418720082</v>
      </c>
    </row>
    <row r="91" spans="5:23" x14ac:dyDescent="0.25">
      <c r="E91">
        <v>80</v>
      </c>
      <c r="F91">
        <f t="shared" si="15"/>
        <v>7.9124107487412516</v>
      </c>
      <c r="G91">
        <f t="shared" si="16"/>
        <v>1.5908767704954874</v>
      </c>
      <c r="H91">
        <f t="shared" si="11"/>
        <v>0.20163724953786288</v>
      </c>
      <c r="J91">
        <f t="shared" si="12"/>
        <v>8.7589251258746614E-2</v>
      </c>
      <c r="K91">
        <f t="shared" si="13"/>
        <v>9.1232295045124978E-3</v>
      </c>
      <c r="L91">
        <f t="shared" si="14"/>
        <v>8.8063103810051183E-2</v>
      </c>
      <c r="V91">
        <f t="shared" si="10"/>
        <v>7.0400000000000045</v>
      </c>
      <c r="W91">
        <f t="shared" si="9"/>
        <v>1.5645679428251136</v>
      </c>
    </row>
    <row r="92" spans="5:23" x14ac:dyDescent="0.25">
      <c r="E92">
        <v>81</v>
      </c>
      <c r="F92">
        <f t="shared" si="15"/>
        <v>7.9185875348525414</v>
      </c>
      <c r="G92">
        <f t="shared" si="16"/>
        <v>1.5913156400512862</v>
      </c>
      <c r="H92">
        <f t="shared" si="11"/>
        <v>0.20162470329216786</v>
      </c>
      <c r="J92">
        <f t="shared" si="12"/>
        <v>8.1412465147456814E-2</v>
      </c>
      <c r="K92">
        <f t="shared" si="13"/>
        <v>8.684359948713638E-3</v>
      </c>
      <c r="L92">
        <f t="shared" si="14"/>
        <v>8.1874340236149035E-2</v>
      </c>
      <c r="V92">
        <f t="shared" si="10"/>
        <v>7.1200000000000045</v>
      </c>
      <c r="W92">
        <f t="shared" si="9"/>
        <v>1.5678003432154093</v>
      </c>
    </row>
    <row r="93" spans="5:23" x14ac:dyDescent="0.25">
      <c r="E93">
        <v>82</v>
      </c>
      <c r="F93">
        <f t="shared" si="15"/>
        <v>7.924535001109156</v>
      </c>
      <c r="G93">
        <f t="shared" si="16"/>
        <v>1.5917223106240079</v>
      </c>
      <c r="H93">
        <f t="shared" si="11"/>
        <v>0.20162050491740835</v>
      </c>
      <c r="J93">
        <f t="shared" si="12"/>
        <v>7.5464998890842239E-2</v>
      </c>
      <c r="K93">
        <f t="shared" si="13"/>
        <v>8.2776893759919368E-3</v>
      </c>
      <c r="L93">
        <f t="shared" si="14"/>
        <v>7.5917627722421818E-2</v>
      </c>
      <c r="V93">
        <f t="shared" si="10"/>
        <v>7.2000000000000046</v>
      </c>
      <c r="W93">
        <f t="shared" si="9"/>
        <v>1.5709787692112596</v>
      </c>
    </row>
    <row r="94" spans="5:23" x14ac:dyDescent="0.25">
      <c r="E94">
        <v>83</v>
      </c>
      <c r="F94">
        <f t="shared" si="15"/>
        <v>7.9302773120490793</v>
      </c>
      <c r="G94">
        <f t="shared" si="16"/>
        <v>1.5920979096881387</v>
      </c>
      <c r="H94">
        <f t="shared" si="11"/>
        <v>0.20162490524707855</v>
      </c>
      <c r="J94">
        <f t="shared" si="12"/>
        <v>6.972268795091896E-2</v>
      </c>
      <c r="K94">
        <f t="shared" si="13"/>
        <v>7.9020903118611763E-3</v>
      </c>
      <c r="L94">
        <f t="shared" si="14"/>
        <v>7.0169054763464148E-2</v>
      </c>
      <c r="V94">
        <f t="shared" si="10"/>
        <v>7.2800000000000047</v>
      </c>
      <c r="W94">
        <f t="shared" si="9"/>
        <v>1.5741042166867003</v>
      </c>
    </row>
    <row r="95" spans="5:23" x14ac:dyDescent="0.25">
      <c r="E95">
        <v>84</v>
      </c>
      <c r="F95">
        <f t="shared" si="15"/>
        <v>7.9358383512058808</v>
      </c>
      <c r="G95">
        <f t="shared" si="16"/>
        <v>1.5924434342278497</v>
      </c>
      <c r="H95">
        <f t="shared" si="11"/>
        <v>0.20163820933685161</v>
      </c>
      <c r="J95">
        <f t="shared" si="12"/>
        <v>6.4161648794117454E-2</v>
      </c>
      <c r="K95">
        <f t="shared" si="13"/>
        <v>7.5565657721501367E-3</v>
      </c>
      <c r="L95">
        <f t="shared" si="14"/>
        <v>6.4605099351742384E-2</v>
      </c>
      <c r="V95">
        <f t="shared" si="10"/>
        <v>7.3600000000000048</v>
      </c>
      <c r="W95">
        <f t="shared" si="9"/>
        <v>1.5771776524377121</v>
      </c>
    </row>
    <row r="96" spans="5:23" x14ac:dyDescent="0.25">
      <c r="E96">
        <v>85</v>
      </c>
      <c r="F96">
        <f t="shared" si="15"/>
        <v>7.9412418371620976</v>
      </c>
      <c r="G96">
        <f t="shared" si="16"/>
        <v>1.592759751997231</v>
      </c>
      <c r="H96">
        <f t="shared" si="11"/>
        <v>0.20166077975252505</v>
      </c>
      <c r="J96">
        <f t="shared" si="12"/>
        <v>5.8758162837900585E-2</v>
      </c>
      <c r="K96">
        <f t="shared" si="13"/>
        <v>7.2402480027689009E-3</v>
      </c>
      <c r="L96">
        <f t="shared" si="14"/>
        <v>5.9202558147658117E-2</v>
      </c>
      <c r="V96">
        <f t="shared" si="10"/>
        <v>7.4400000000000048</v>
      </c>
      <c r="W96">
        <f t="shared" si="9"/>
        <v>1.580200015337015</v>
      </c>
    </row>
    <row r="97" spans="5:23" x14ac:dyDescent="0.25">
      <c r="E97">
        <v>86</v>
      </c>
      <c r="F97">
        <f t="shared" si="15"/>
        <v>7.9465114426576973</v>
      </c>
      <c r="G97">
        <f t="shared" si="16"/>
        <v>1.5930476021279434</v>
      </c>
      <c r="H97">
        <f t="shared" si="11"/>
        <v>0.20169304025406354</v>
      </c>
      <c r="J97">
        <f t="shared" si="12"/>
        <v>5.3488557342300957E-2</v>
      </c>
      <c r="K97">
        <f t="shared" si="13"/>
        <v>6.9523978720564816E-3</v>
      </c>
      <c r="L97">
        <f t="shared" si="14"/>
        <v>5.3938498335900982E-2</v>
      </c>
      <c r="V97">
        <f t="shared" si="10"/>
        <v>7.5200000000000049</v>
      </c>
      <c r="W97">
        <f t="shared" si="9"/>
        <v>1.5831722174311229</v>
      </c>
    </row>
    <row r="98" spans="5:23" x14ac:dyDescent="0.25">
      <c r="E98">
        <v>87</v>
      </c>
      <c r="F98">
        <f t="shared" si="15"/>
        <v>7.9516709174356981</v>
      </c>
      <c r="G98">
        <f t="shared" si="16"/>
        <v>1.5933075950713405</v>
      </c>
      <c r="H98">
        <f t="shared" si="11"/>
        <v>0.201735479903288</v>
      </c>
      <c r="J98">
        <f t="shared" si="12"/>
        <v>4.832908256430013E-2</v>
      </c>
      <c r="K98">
        <f t="shared" si="13"/>
        <v>6.6924049286594123E-3</v>
      </c>
      <c r="L98">
        <f t="shared" si="14"/>
        <v>4.8790250104258366E-2</v>
      </c>
      <c r="V98">
        <f t="shared" si="10"/>
        <v>7.600000000000005</v>
      </c>
      <c r="W98">
        <f t="shared" si="9"/>
        <v>1.5860951449831169</v>
      </c>
    </row>
    <row r="99" spans="5:23" x14ac:dyDescent="0.25">
      <c r="E99">
        <v>88</v>
      </c>
      <c r="F99">
        <f t="shared" si="15"/>
        <v>7.9567442155463173</v>
      </c>
      <c r="G99">
        <f t="shared" si="16"/>
        <v>1.5935402118585682</v>
      </c>
      <c r="H99">
        <f t="shared" si="11"/>
        <v>0.20178865762499576</v>
      </c>
      <c r="J99">
        <f t="shared" si="12"/>
        <v>4.3255784453680945E-2</v>
      </c>
      <c r="K99">
        <f t="shared" si="13"/>
        <v>6.459788141431666E-3</v>
      </c>
      <c r="L99">
        <f t="shared" si="14"/>
        <v>4.3735474749172297E-2</v>
      </c>
      <c r="V99">
        <f t="shared" si="10"/>
        <v>7.680000000000005</v>
      </c>
      <c r="W99">
        <f t="shared" si="9"/>
        <v>1.5889696594643761</v>
      </c>
    </row>
    <row r="100" spans="5:23" x14ac:dyDescent="0.25">
      <c r="E100">
        <v>89</v>
      </c>
      <c r="F100">
        <f t="shared" si="15"/>
        <v>7.9617556278737842</v>
      </c>
      <c r="G100">
        <f t="shared" si="16"/>
        <v>1.5937458026585727</v>
      </c>
      <c r="H100">
        <f t="shared" si="11"/>
        <v>0.20185320725358269</v>
      </c>
      <c r="J100">
        <f t="shared" si="12"/>
        <v>3.824437212621401E-2</v>
      </c>
      <c r="K100">
        <f t="shared" si="13"/>
        <v>6.2541973414271812E-3</v>
      </c>
      <c r="L100">
        <f t="shared" si="14"/>
        <v>3.8752380361906154E-2</v>
      </c>
      <c r="V100">
        <f t="shared" si="10"/>
        <v>7.7600000000000051</v>
      </c>
      <c r="W100">
        <f t="shared" si="9"/>
        <v>1.5917965984982587</v>
      </c>
    </row>
    <row r="101" spans="5:23" x14ac:dyDescent="0.25">
      <c r="E101">
        <v>90</v>
      </c>
      <c r="F101">
        <f t="shared" si="15"/>
        <v>7.9667299206965332</v>
      </c>
      <c r="G101">
        <f t="shared" si="16"/>
        <v>1.5939245846103129</v>
      </c>
      <c r="H101">
        <f t="shared" si="11"/>
        <v>0.2019298430995321</v>
      </c>
      <c r="J101">
        <f t="shared" si="12"/>
        <v>3.3270079303465039E-2</v>
      </c>
      <c r="K101">
        <f t="shared" si="13"/>
        <v>6.0754153896869223E-3</v>
      </c>
      <c r="L101">
        <f t="shared" si="14"/>
        <v>3.3820243183869884E-2</v>
      </c>
      <c r="V101">
        <f t="shared" ref="V101:V132" si="17">V100+$V$4</f>
        <v>7.8400000000000052</v>
      </c>
      <c r="W101">
        <f t="shared" si="9"/>
        <v>1.5945767767585373</v>
      </c>
    </row>
    <row r="102" spans="5:23" x14ac:dyDescent="0.25">
      <c r="E102">
        <v>91</v>
      </c>
      <c r="F102">
        <f t="shared" si="15"/>
        <v>7.9716924811417602</v>
      </c>
      <c r="G102">
        <f t="shared" si="16"/>
        <v>1.5940766389018062</v>
      </c>
      <c r="H102">
        <f t="shared" si="11"/>
        <v>0.20201936607242255</v>
      </c>
      <c r="J102">
        <f t="shared" si="12"/>
        <v>2.8307518858238012E-2</v>
      </c>
      <c r="K102">
        <f t="shared" si="13"/>
        <v>5.9233610981936913E-3</v>
      </c>
      <c r="L102">
        <f t="shared" si="14"/>
        <v>2.8920612555910621E-2</v>
      </c>
      <c r="V102">
        <f t="shared" si="17"/>
        <v>7.9200000000000053</v>
      </c>
      <c r="W102">
        <f t="shared" si="9"/>
        <v>1.5973109868251927</v>
      </c>
    </row>
    <row r="103" spans="5:23" x14ac:dyDescent="0.25">
      <c r="E103">
        <v>92</v>
      </c>
      <c r="F103">
        <f t="shared" si="15"/>
        <v>7.9766694704496244</v>
      </c>
      <c r="G103">
        <f t="shared" si="16"/>
        <v>1.5942019070649476</v>
      </c>
      <c r="H103">
        <f t="shared" si="11"/>
        <v>0.20212267039934118</v>
      </c>
      <c r="J103">
        <f t="shared" si="12"/>
        <v>2.3330529550373846E-2</v>
      </c>
      <c r="K103">
        <f t="shared" si="13"/>
        <v>5.7980929350522903E-3</v>
      </c>
      <c r="L103">
        <f t="shared" si="14"/>
        <v>2.4040205714268969E-2</v>
      </c>
      <c r="V103">
        <f t="shared" si="17"/>
        <v>8.0000000000000053</v>
      </c>
      <c r="W103">
        <f t="shared" si="9"/>
        <v>1.6</v>
      </c>
    </row>
    <row r="104" spans="5:23" x14ac:dyDescent="0.25">
      <c r="E104">
        <v>93</v>
      </c>
      <c r="F104">
        <f t="shared" si="15"/>
        <v>7.981687986020459</v>
      </c>
      <c r="G104">
        <f t="shared" si="16"/>
        <v>1.5943001864513409</v>
      </c>
      <c r="H104">
        <f t="shared" si="11"/>
        <v>0.20224075097972904</v>
      </c>
      <c r="J104">
        <f t="shared" si="12"/>
        <v>1.8312013979539188E-2</v>
      </c>
      <c r="K104">
        <f t="shared" si="13"/>
        <v>5.6998135486590051E-3</v>
      </c>
      <c r="L104">
        <f t="shared" si="14"/>
        <v>1.9178574776982659E-2</v>
      </c>
      <c r="V104">
        <f t="shared" si="17"/>
        <v>8.0800000000000054</v>
      </c>
      <c r="W104">
        <f t="shared" si="9"/>
        <v>1.602644567084178</v>
      </c>
    </row>
    <row r="105" spans="5:23" x14ac:dyDescent="0.25">
      <c r="E105">
        <v>94</v>
      </c>
      <c r="F105">
        <f t="shared" si="15"/>
        <v>7.9867762332804384</v>
      </c>
      <c r="G105">
        <f t="shared" si="16"/>
        <v>1.5943711248507075</v>
      </c>
      <c r="H105">
        <f t="shared" si="11"/>
        <v>0.20237471141966223</v>
      </c>
      <c r="J105">
        <f t="shared" si="12"/>
        <v>1.3223766719559826E-2</v>
      </c>
      <c r="K105">
        <f t="shared" si="13"/>
        <v>5.6288751492923339E-3</v>
      </c>
      <c r="L105">
        <f t="shared" si="14"/>
        <v>1.4371925469458115E-2</v>
      </c>
      <c r="V105">
        <f t="shared" si="17"/>
        <v>8.1600000000000055</v>
      </c>
      <c r="W105">
        <f t="shared" si="9"/>
        <v>1.6052454191202261</v>
      </c>
    </row>
    <row r="106" spans="5:23" x14ac:dyDescent="0.25">
      <c r="E106">
        <v>95</v>
      </c>
      <c r="F106">
        <f t="shared" si="15"/>
        <v>7.9919637084669679</v>
      </c>
      <c r="G106">
        <f t="shared" si="16"/>
        <v>1.5944142142098197</v>
      </c>
      <c r="H106">
        <f t="shared" si="11"/>
        <v>0.20252577279032291</v>
      </c>
      <c r="J106">
        <f t="shared" si="12"/>
        <v>8.0362915330303153E-3</v>
      </c>
      <c r="K106">
        <f t="shared" si="13"/>
        <v>5.5857857901802088E-3</v>
      </c>
      <c r="L106">
        <f t="shared" si="14"/>
        <v>9.78687817936005E-3</v>
      </c>
      <c r="V106">
        <f t="shared" si="17"/>
        <v>8.2400000000000055</v>
      </c>
      <c r="W106">
        <f t="shared" si="9"/>
        <v>1.6078032680999219</v>
      </c>
    </row>
    <row r="107" spans="5:23" x14ac:dyDescent="0.25">
      <c r="E107">
        <v>96</v>
      </c>
      <c r="F107">
        <f t="shared" si="15"/>
        <v>7.9972813935044922</v>
      </c>
      <c r="G107">
        <f t="shared" si="16"/>
        <v>1.5944287834064055</v>
      </c>
      <c r="H107">
        <f t="shared" si="11"/>
        <v>0.20269528315683194</v>
      </c>
      <c r="J107">
        <f t="shared" si="12"/>
        <v>2.7186064955060374E-3</v>
      </c>
      <c r="K107">
        <f t="shared" si="13"/>
        <v>5.5712165935943858E-3</v>
      </c>
      <c r="L107">
        <f t="shared" si="14"/>
        <v>6.1991350695197031E-3</v>
      </c>
      <c r="V107">
        <f t="shared" si="17"/>
        <v>8.3200000000000056</v>
      </c>
      <c r="W107">
        <f t="shared" si="9"/>
        <v>1.6103188076403545</v>
      </c>
    </row>
    <row r="108" spans="5:23" x14ac:dyDescent="0.25">
      <c r="E108">
        <v>97</v>
      </c>
      <c r="F108">
        <f t="shared" si="15"/>
        <v>8.0027619642141499</v>
      </c>
      <c r="G108">
        <f t="shared" si="16"/>
        <v>1.5944139900291425</v>
      </c>
      <c r="H108">
        <f t="shared" si="11"/>
        <v>0.20288472792459467</v>
      </c>
      <c r="J108">
        <f t="shared" si="12"/>
        <v>2.7619642141516465E-3</v>
      </c>
      <c r="K108">
        <f t="shared" si="13"/>
        <v>5.5860099708573419E-3</v>
      </c>
      <c r="L108">
        <f t="shared" si="14"/>
        <v>6.2315290029632351E-3</v>
      </c>
      <c r="V108">
        <f t="shared" si="17"/>
        <v>8.4000000000000057</v>
      </c>
      <c r="W108">
        <f t="shared" si="9"/>
        <v>1.6127927136297071</v>
      </c>
    </row>
    <row r="109" spans="5:23" x14ac:dyDescent="0.25">
      <c r="E109">
        <v>98</v>
      </c>
      <c r="F109">
        <f t="shared" si="15"/>
        <v>8.0084400131762301</v>
      </c>
      <c r="G109">
        <f t="shared" si="16"/>
        <v>1.5943688111117895</v>
      </c>
      <c r="H109">
        <f t="shared" si="11"/>
        <v>0.20309574105071826</v>
      </c>
      <c r="J109">
        <f t="shared" si="12"/>
        <v>8.4400131762318864E-3</v>
      </c>
      <c r="K109">
        <f t="shared" si="13"/>
        <v>5.6311888882103478E-3</v>
      </c>
      <c r="L109">
        <f t="shared" si="14"/>
        <v>1.014613772376817E-2</v>
      </c>
      <c r="V109">
        <f t="shared" si="17"/>
        <v>8.4800000000000058</v>
      </c>
      <c r="W109">
        <f t="shared" si="9"/>
        <v>1.6152256448444327</v>
      </c>
    </row>
    <row r="110" spans="5:23" x14ac:dyDescent="0.25">
      <c r="E110">
        <v>99</v>
      </c>
      <c r="F110">
        <f t="shared" si="15"/>
        <v>8.0143522886421863</v>
      </c>
      <c r="G110">
        <f t="shared" si="16"/>
        <v>1.5942920327667878</v>
      </c>
      <c r="H110">
        <f t="shared" si="11"/>
        <v>0.20333011716771998</v>
      </c>
      <c r="J110">
        <f t="shared" si="12"/>
        <v>1.4352288642188071E-2</v>
      </c>
      <c r="K110">
        <f t="shared" si="13"/>
        <v>5.7079672332120968E-3</v>
      </c>
      <c r="L110">
        <f t="shared" si="14"/>
        <v>1.5445681571368214E-2</v>
      </c>
      <c r="V110">
        <f t="shared" si="17"/>
        <v>8.5600000000000058</v>
      </c>
      <c r="W110">
        <f t="shared" si="9"/>
        <v>1.6176182435393431</v>
      </c>
    </row>
    <row r="111" spans="5:23" x14ac:dyDescent="0.25">
      <c r="E111">
        <v>100</v>
      </c>
      <c r="F111">
        <f t="shared" si="15"/>
        <v>8.0205379509720522</v>
      </c>
      <c r="G111">
        <f t="shared" si="16"/>
        <v>1.5941822386614499</v>
      </c>
      <c r="H111">
        <f t="shared" si="11"/>
        <v>0.20358982466546516</v>
      </c>
      <c r="J111">
        <f t="shared" si="12"/>
        <v>2.053795097205402E-2</v>
      </c>
      <c r="K111">
        <f t="shared" si="13"/>
        <v>5.8177613385499427E-3</v>
      </c>
      <c r="L111">
        <f t="shared" si="14"/>
        <v>2.1346048278845925E-2</v>
      </c>
      <c r="V111">
        <f t="shared" si="17"/>
        <v>8.6400000000000059</v>
      </c>
      <c r="W111">
        <f t="shared" si="9"/>
        <v>1.6199711360120364</v>
      </c>
    </row>
    <row r="112" spans="5:23" x14ac:dyDescent="0.25">
      <c r="E112">
        <v>101</v>
      </c>
      <c r="F112">
        <f t="shared" si="15"/>
        <v>8.0270388481525288</v>
      </c>
      <c r="G112">
        <f t="shared" ref="G112:G123" si="18">IF(F112&gt;0,((1-$E$3+$B$3*F112^($B$3-1))/(1+$C$3))^(1/$F$3)*G111,0)</f>
        <v>1.5940377972782536</v>
      </c>
      <c r="H112">
        <f t="shared" ref="H112:H123" si="19">1-G112/F112^$B$3</f>
        <v>0.20387701977483186</v>
      </c>
      <c r="J112">
        <f t="shared" ref="J112:J131" si="20">ABS(F112-$B$7)</f>
        <v>2.7038848152530548E-2</v>
      </c>
      <c r="K112">
        <f t="shared" ref="K112:K131" si="21">ABS(G112-$C$7)</f>
        <v>5.9622027217463014E-3</v>
      </c>
      <c r="L112">
        <f t="shared" ref="L112:L131" si="22">SQRT(J112^2+K112^2)</f>
        <v>2.7688394151896993E-2</v>
      </c>
      <c r="V112">
        <f t="shared" si="17"/>
        <v>8.720000000000006</v>
      </c>
      <c r="W112">
        <f t="shared" si="9"/>
        <v>1.6222849331430127</v>
      </c>
    </row>
    <row r="113" spans="5:23" x14ac:dyDescent="0.25">
      <c r="E113">
        <v>102</v>
      </c>
      <c r="F113">
        <f t="shared" si="15"/>
        <v>8.0338998120293184</v>
      </c>
      <c r="G113">
        <f t="shared" si="18"/>
        <v>1.5938568478999979</v>
      </c>
      <c r="H113">
        <f t="shared" si="19"/>
        <v>0.20419406169269161</v>
      </c>
      <c r="J113">
        <f t="shared" si="20"/>
        <v>3.3899812029320131E-2</v>
      </c>
      <c r="K113">
        <f t="shared" si="21"/>
        <v>6.1431521000019362E-3</v>
      </c>
      <c r="L113">
        <f t="shared" si="22"/>
        <v>3.4451931344222142E-2</v>
      </c>
      <c r="V113">
        <f t="shared" si="17"/>
        <v>8.800000000000006</v>
      </c>
      <c r="W113">
        <f t="shared" si="9"/>
        <v>1.624560230912734</v>
      </c>
    </row>
    <row r="114" spans="5:23" x14ac:dyDescent="0.25">
      <c r="E114">
        <v>103</v>
      </c>
      <c r="F114">
        <f t="shared" si="15"/>
        <v>8.0411689769626307</v>
      </c>
      <c r="G114">
        <f t="shared" si="18"/>
        <v>1.593637285260854</v>
      </c>
      <c r="H114">
        <f t="shared" si="19"/>
        <v>0.20454352878213811</v>
      </c>
      <c r="J114">
        <f t="shared" si="20"/>
        <v>4.1168976962632442E-2</v>
      </c>
      <c r="K114">
        <f t="shared" si="21"/>
        <v>6.3627147391458472E-3</v>
      </c>
      <c r="L114">
        <f t="shared" si="22"/>
        <v>4.1657758016982918E-2</v>
      </c>
      <c r="V114">
        <f t="shared" si="17"/>
        <v>8.8800000000000061</v>
      </c>
      <c r="W114">
        <f t="shared" si="9"/>
        <v>1.6267976108968125</v>
      </c>
    </row>
    <row r="115" spans="5:23" x14ac:dyDescent="0.25">
      <c r="E115">
        <v>104</v>
      </c>
      <c r="F115">
        <f t="shared" si="15"/>
        <v>8.0488981226851699</v>
      </c>
      <c r="G115">
        <f t="shared" si="18"/>
        <v>1.5933767428059253</v>
      </c>
      <c r="H115">
        <f t="shared" si="19"/>
        <v>0.20492823587406839</v>
      </c>
      <c r="J115">
        <f t="shared" si="20"/>
        <v>4.8898122685171685E-2</v>
      </c>
      <c r="K115">
        <f t="shared" si="21"/>
        <v>6.6232571940745277E-3</v>
      </c>
      <c r="L115">
        <f t="shared" si="22"/>
        <v>4.934464447123884E-2</v>
      </c>
      <c r="V115">
        <f t="shared" si="17"/>
        <v>8.9600000000000062</v>
      </c>
      <c r="W115">
        <f t="shared" si="9"/>
        <v>1.6289976407404416</v>
      </c>
    </row>
    <row r="116" spans="5:23" x14ac:dyDescent="0.25">
      <c r="E116">
        <v>105</v>
      </c>
      <c r="F116">
        <f t="shared" si="15"/>
        <v>8.0571430432044302</v>
      </c>
      <c r="G116">
        <f t="shared" si="18"/>
        <v>1.5930725745051242</v>
      </c>
      <c r="H116">
        <f t="shared" si="19"/>
        <v>0.2053512526858422</v>
      </c>
      <c r="J116">
        <f t="shared" si="20"/>
        <v>5.7143043204431976E-2</v>
      </c>
      <c r="K116">
        <f t="shared" si="21"/>
        <v>6.927425494875683E-3</v>
      </c>
      <c r="L116">
        <f t="shared" si="22"/>
        <v>5.7561415988929887E-2</v>
      </c>
      <c r="V116">
        <f t="shared" si="17"/>
        <v>9.0400000000000063</v>
      </c>
      <c r="W116">
        <f t="shared" si="9"/>
        <v>1.6311608746131179</v>
      </c>
    </row>
    <row r="117" spans="5:23" x14ac:dyDescent="0.25">
      <c r="E117">
        <v>106</v>
      </c>
      <c r="F117">
        <f t="shared" si="15"/>
        <v>8.0659639436426538</v>
      </c>
      <c r="G117">
        <f t="shared" si="18"/>
        <v>1.59272183517235</v>
      </c>
      <c r="H117">
        <f t="shared" si="19"/>
        <v>0.20581592335927823</v>
      </c>
      <c r="J117">
        <f t="shared" si="20"/>
        <v>6.5963943642655565E-2</v>
      </c>
      <c r="K117">
        <f t="shared" si="21"/>
        <v>7.2781648276498689E-3</v>
      </c>
      <c r="L117">
        <f t="shared" si="22"/>
        <v>6.6364248991078623E-2</v>
      </c>
      <c r="V117">
        <f t="shared" si="17"/>
        <v>9.1200000000000063</v>
      </c>
      <c r="W117">
        <f t="shared" si="9"/>
        <v>1.6332878536446374</v>
      </c>
    </row>
    <row r="118" spans="5:23" x14ac:dyDescent="0.25">
      <c r="E118">
        <v>107</v>
      </c>
      <c r="F118">
        <f t="shared" si="15"/>
        <v>8.0754258669442471</v>
      </c>
      <c r="G118">
        <f t="shared" si="18"/>
        <v>1.5923212592485156</v>
      </c>
      <c r="H118">
        <f t="shared" si="19"/>
        <v>0.20632588710316346</v>
      </c>
      <c r="J118">
        <f t="shared" si="20"/>
        <v>7.5425866944248909E-2</v>
      </c>
      <c r="K118">
        <f t="shared" si="21"/>
        <v>7.6787407514842254E-3</v>
      </c>
      <c r="L118">
        <f t="shared" si="22"/>
        <v>7.5815727021641396E-2</v>
      </c>
      <c r="V118">
        <f t="shared" si="17"/>
        <v>9.2000000000000064</v>
      </c>
      <c r="W118">
        <f t="shared" si="9"/>
        <v>1.6353791063432945</v>
      </c>
    </row>
    <row r="119" spans="5:23" x14ac:dyDescent="0.25">
      <c r="E119">
        <v>108</v>
      </c>
      <c r="F119">
        <f t="shared" si="15"/>
        <v>8.0855991523971991</v>
      </c>
      <c r="G119">
        <f t="shared" si="18"/>
        <v>1.5918672380174193</v>
      </c>
      <c r="H119">
        <f t="shared" si="19"/>
        <v>0.20688509990410997</v>
      </c>
      <c r="J119">
        <f t="shared" si="20"/>
        <v>8.5599152397200839E-2</v>
      </c>
      <c r="K119">
        <f t="shared" si="21"/>
        <v>8.1327619825806163E-3</v>
      </c>
      <c r="L119">
        <f t="shared" si="22"/>
        <v>8.5984630653300614E-2</v>
      </c>
      <c r="V119">
        <f t="shared" si="17"/>
        <v>9.2800000000000065</v>
      </c>
      <c r="W119">
        <f t="shared" si="9"/>
        <v>1.6374351489971604</v>
      </c>
    </row>
    <row r="120" spans="5:23" x14ac:dyDescent="0.25">
      <c r="E120">
        <v>109</v>
      </c>
      <c r="F120">
        <f t="shared" si="15"/>
        <v>8.0965599279062896</v>
      </c>
      <c r="G120">
        <f t="shared" si="18"/>
        <v>1.5913557952373365</v>
      </c>
      <c r="H120">
        <f t="shared" si="19"/>
        <v>0.20749785724332503</v>
      </c>
      <c r="J120">
        <f t="shared" si="20"/>
        <v>9.6559927906291421E-2</v>
      </c>
      <c r="K120">
        <f t="shared" si="21"/>
        <v>8.6442047626633656E-3</v>
      </c>
      <c r="L120">
        <f t="shared" si="22"/>
        <v>9.694607755472652E-2</v>
      </c>
      <c r="V120">
        <f t="shared" si="17"/>
        <v>9.3600000000000065</v>
      </c>
      <c r="W120">
        <f t="shared" si="9"/>
        <v>1.6394564860592626</v>
      </c>
    </row>
    <row r="121" spans="5:23" x14ac:dyDescent="0.25">
      <c r="E121">
        <v>110</v>
      </c>
      <c r="F121">
        <f t="shared" si="15"/>
        <v>8.1083906379151003</v>
      </c>
      <c r="G121">
        <f t="shared" si="18"/>
        <v>1.5907825611891271</v>
      </c>
      <c r="H121">
        <f t="shared" si="19"/>
        <v>0.20816881772489315</v>
      </c>
      <c r="J121">
        <f t="shared" si="20"/>
        <v>0.10839063791510206</v>
      </c>
      <c r="K121">
        <f t="shared" si="21"/>
        <v>9.2174388108727801E-3</v>
      </c>
      <c r="L121">
        <f t="shared" si="22"/>
        <v>0.10878185310921552</v>
      </c>
      <c r="V121">
        <f t="shared" si="17"/>
        <v>9.4400000000000066</v>
      </c>
      <c r="W121">
        <f t="shared" si="9"/>
        <v>1.6414436105174417</v>
      </c>
    </row>
    <row r="122" spans="5:23" x14ac:dyDescent="0.25">
      <c r="E122">
        <v>111</v>
      </c>
      <c r="F122">
        <f t="shared" si="15"/>
        <v>8.1211806087932139</v>
      </c>
      <c r="G122">
        <f t="shared" si="18"/>
        <v>1.5901427451643202</v>
      </c>
      <c r="H122">
        <f t="shared" si="19"/>
        <v>0.2089030274827256</v>
      </c>
      <c r="J122">
        <f t="shared" si="20"/>
        <v>0.12118060879321568</v>
      </c>
      <c r="K122">
        <f t="shared" si="21"/>
        <v>9.8572548356796741E-3</v>
      </c>
      <c r="L122">
        <f t="shared" si="22"/>
        <v>0.12158085959718294</v>
      </c>
      <c r="V122">
        <f t="shared" si="17"/>
        <v>9.5200000000000067</v>
      </c>
      <c r="W122">
        <f t="shared" si="9"/>
        <v>1.6433970042496298</v>
      </c>
    </row>
    <row r="123" spans="5:23" x14ac:dyDescent="0.25">
      <c r="E123">
        <v>112</v>
      </c>
      <c r="F123">
        <f t="shared" si="15"/>
        <v>8.1350266533755224</v>
      </c>
      <c r="G123">
        <f t="shared" si="18"/>
        <v>1.5894311064448063</v>
      </c>
      <c r="H123">
        <f t="shared" si="19"/>
        <v>0.20970594518756014</v>
      </c>
      <c r="J123">
        <f t="shared" si="20"/>
        <v>0.13502665337552422</v>
      </c>
      <c r="K123">
        <f t="shared" si="21"/>
        <v>1.0568893555193526E-2</v>
      </c>
      <c r="L123">
        <f t="shared" si="22"/>
        <v>0.13543964941173975</v>
      </c>
      <c r="V123">
        <f t="shared" si="17"/>
        <v>9.6000000000000068</v>
      </c>
      <c r="W123">
        <f t="shared" si="9"/>
        <v>1.6453171383652219</v>
      </c>
    </row>
    <row r="124" spans="5:23" x14ac:dyDescent="0.25">
      <c r="E124">
        <v>113</v>
      </c>
      <c r="F124">
        <f t="shared" si="15"/>
        <v>8.1500337161518726</v>
      </c>
      <c r="G124">
        <f t="shared" ref="G124:G131" si="23">IF(F124&gt;0,((1-$E$3+$B$3*F124^($B$3-1))/(1+$C$3))^(1/$F$3)*G123,0)</f>
        <v>1.5886419238602454</v>
      </c>
      <c r="H124">
        <f t="shared" ref="H124:H131" si="24">1-G124/F124^$B$3</f>
        <v>0.21058346742148537</v>
      </c>
      <c r="J124">
        <f t="shared" si="20"/>
        <v>0.15003371615187433</v>
      </c>
      <c r="K124">
        <f t="shared" si="21"/>
        <v>1.135807613975448E-2</v>
      </c>
      <c r="L124">
        <f t="shared" si="22"/>
        <v>0.15046302494612307</v>
      </c>
      <c r="V124">
        <f t="shared" si="17"/>
        <v>9.6800000000000068</v>
      </c>
      <c r="W124">
        <f t="shared" si="9"/>
        <v>1.6472044735332214</v>
      </c>
    </row>
    <row r="125" spans="5:23" x14ac:dyDescent="0.25">
      <c r="E125">
        <v>114</v>
      </c>
      <c r="F125">
        <f t="shared" si="15"/>
        <v>8.1663155603457316</v>
      </c>
      <c r="G125">
        <f t="shared" si="23"/>
        <v>1.5877689640509844</v>
      </c>
      <c r="H125">
        <f t="shared" si="24"/>
        <v>0.21154195412455234</v>
      </c>
      <c r="J125">
        <f t="shared" si="20"/>
        <v>0.16631556034573336</v>
      </c>
      <c r="K125">
        <f t="shared" si="21"/>
        <v>1.2231035949015423E-2</v>
      </c>
      <c r="L125">
        <f t="shared" si="22"/>
        <v>0.16676469606454894</v>
      </c>
      <c r="V125">
        <f t="shared" si="17"/>
        <v>9.7600000000000069</v>
      </c>
      <c r="W125">
        <f t="shared" si="9"/>
        <v>1.6490594602977531</v>
      </c>
    </row>
    <row r="126" spans="5:23" x14ac:dyDescent="0.25">
      <c r="E126">
        <v>115</v>
      </c>
      <c r="F126">
        <f t="shared" si="15"/>
        <v>8.1839954977767206</v>
      </c>
      <c r="G126">
        <f t="shared" si="23"/>
        <v>1.5868054486140326</v>
      </c>
      <c r="H126">
        <f t="shared" si="24"/>
        <v>0.21258825374546741</v>
      </c>
      <c r="J126">
        <f t="shared" si="20"/>
        <v>0.18399549777672242</v>
      </c>
      <c r="K126">
        <f t="shared" si="21"/>
        <v>1.3194551385967257E-2</v>
      </c>
      <c r="L126">
        <f t="shared" si="22"/>
        <v>0.18446799014566401</v>
      </c>
      <c r="V126">
        <f t="shared" si="17"/>
        <v>9.840000000000007</v>
      </c>
      <c r="W126">
        <f t="shared" si="9"/>
        <v>1.6508825393815463</v>
      </c>
    </row>
    <row r="127" spans="5:23" x14ac:dyDescent="0.25">
      <c r="E127">
        <v>116</v>
      </c>
      <c r="F127">
        <f t="shared" si="15"/>
        <v>8.2032071619593108</v>
      </c>
      <c r="G127">
        <f t="shared" si="23"/>
        <v>1.5857440203683983</v>
      </c>
      <c r="H127">
        <f t="shared" si="24"/>
        <v>0.2137297276454756</v>
      </c>
      <c r="J127">
        <f t="shared" si="20"/>
        <v>0.20320716195931254</v>
      </c>
      <c r="K127">
        <f t="shared" si="21"/>
        <v>1.4255979631601523E-2</v>
      </c>
      <c r="L127">
        <f t="shared" si="22"/>
        <v>0.20370661164236892</v>
      </c>
      <c r="V127">
        <f t="shared" si="17"/>
        <v>9.920000000000007</v>
      </c>
      <c r="W127">
        <f t="shared" si="9"/>
        <v>1.6526741419779332</v>
      </c>
    </row>
    <row r="128" spans="5:23" x14ac:dyDescent="0.25">
      <c r="E128">
        <v>117</v>
      </c>
      <c r="F128">
        <f t="shared" si="15"/>
        <v>8.2240953243323851</v>
      </c>
      <c r="G128">
        <f t="shared" si="23"/>
        <v>1.5845767090446772</v>
      </c>
      <c r="H128">
        <f t="shared" si="24"/>
        <v>0.21497427321104778</v>
      </c>
      <c r="J128">
        <f t="shared" si="20"/>
        <v>0.22409532433238688</v>
      </c>
      <c r="K128">
        <f t="shared" si="21"/>
        <v>1.5423290955322688E-2</v>
      </c>
      <c r="L128">
        <f t="shared" si="22"/>
        <v>0.22462544889555638</v>
      </c>
      <c r="V128">
        <f t="shared" si="17"/>
        <v>10.000000000000007</v>
      </c>
      <c r="W128">
        <f t="shared" si="9"/>
        <v>1.6544346900318838</v>
      </c>
    </row>
    <row r="129" spans="5:23" x14ac:dyDescent="0.25">
      <c r="E129">
        <v>118</v>
      </c>
      <c r="F129">
        <f t="shared" si="15"/>
        <v>8.2468167528245573</v>
      </c>
      <c r="G129">
        <f t="shared" si="23"/>
        <v>1.5832948967829499</v>
      </c>
      <c r="H129">
        <f t="shared" si="24"/>
        <v>0.21633034502685911</v>
      </c>
      <c r="J129">
        <f t="shared" si="20"/>
        <v>0.24681675282455906</v>
      </c>
      <c r="K129">
        <f t="shared" si="21"/>
        <v>1.6705103217049988E-2</v>
      </c>
      <c r="L129">
        <f t="shared" si="22"/>
        <v>0.24738142603750948</v>
      </c>
      <c r="V129">
        <f t="shared" si="17"/>
        <v>10.080000000000007</v>
      </c>
      <c r="W129">
        <f t="shared" si="9"/>
        <v>1.6561645965105818</v>
      </c>
    </row>
    <row r="130" spans="5:23" x14ac:dyDescent="0.25">
      <c r="E130">
        <v>119</v>
      </c>
      <c r="F130">
        <f t="shared" si="15"/>
        <v>8.2715411111198236</v>
      </c>
      <c r="G130">
        <f t="shared" si="23"/>
        <v>1.581889283913384</v>
      </c>
      <c r="H130">
        <f t="shared" si="24"/>
        <v>0.21780697334626475</v>
      </c>
      <c r="J130">
        <f t="shared" si="20"/>
        <v>0.27154111111982537</v>
      </c>
      <c r="K130">
        <f t="shared" si="21"/>
        <v>1.8110716086615852E-2</v>
      </c>
      <c r="L130">
        <f t="shared" si="22"/>
        <v>0.27214439745355656</v>
      </c>
      <c r="V130">
        <f t="shared" si="17"/>
        <v>10.160000000000007</v>
      </c>
      <c r="W130">
        <f t="shared" si="9"/>
        <v>1.6578642656639988</v>
      </c>
    </row>
    <row r="131" spans="5:23" x14ac:dyDescent="0.25">
      <c r="E131">
        <v>120</v>
      </c>
      <c r="F131">
        <f t="shared" si="15"/>
        <v>8.2984518959784328</v>
      </c>
      <c r="G131">
        <f t="shared" si="23"/>
        <v>1.5803498555957307</v>
      </c>
      <c r="H131">
        <f t="shared" si="24"/>
        <v>0.21941377897317638</v>
      </c>
      <c r="J131">
        <f t="shared" si="20"/>
        <v>0.29845189597843458</v>
      </c>
      <c r="K131">
        <f t="shared" si="21"/>
        <v>1.9650144404269154E-2</v>
      </c>
      <c r="L131">
        <f t="shared" si="22"/>
        <v>0.29909808155224094</v>
      </c>
      <c r="V131">
        <f t="shared" si="17"/>
        <v>10.240000000000007</v>
      </c>
      <c r="W131">
        <f t="shared" si="9"/>
        <v>1.6595340932759255</v>
      </c>
    </row>
    <row r="132" spans="5:23" x14ac:dyDescent="0.25">
      <c r="V132">
        <f t="shared" si="17"/>
        <v>10.320000000000007</v>
      </c>
      <c r="W132">
        <f t="shared" ref="W132:W142" si="25">V132^$B$3-$E$3*V132</f>
        <v>1.6611744669058659</v>
      </c>
    </row>
    <row r="133" spans="5:23" x14ac:dyDescent="0.25">
      <c r="V133">
        <f t="shared" ref="V133:V141" si="26">V132+$V$4</f>
        <v>10.400000000000007</v>
      </c>
      <c r="W133">
        <f t="shared" si="25"/>
        <v>1.6627857661222119</v>
      </c>
    </row>
    <row r="134" spans="5:23" x14ac:dyDescent="0.25">
      <c r="V134">
        <f t="shared" si="26"/>
        <v>10.480000000000008</v>
      </c>
      <c r="W134">
        <f t="shared" si="25"/>
        <v>1.66436836272706</v>
      </c>
    </row>
    <row r="135" spans="5:23" x14ac:dyDescent="0.25">
      <c r="V135">
        <f t="shared" si="26"/>
        <v>10.560000000000008</v>
      </c>
      <c r="W135">
        <f t="shared" si="25"/>
        <v>1.6659226209730473</v>
      </c>
    </row>
    <row r="136" spans="5:23" x14ac:dyDescent="0.25">
      <c r="V136">
        <f t="shared" si="26"/>
        <v>10.640000000000008</v>
      </c>
      <c r="W136">
        <f t="shared" si="25"/>
        <v>1.6674488977725335</v>
      </c>
    </row>
    <row r="137" spans="5:23" x14ac:dyDescent="0.25">
      <c r="V137">
        <f t="shared" si="26"/>
        <v>10.720000000000008</v>
      </c>
      <c r="W137">
        <f t="shared" si="25"/>
        <v>1.6689475428994665</v>
      </c>
    </row>
    <row r="138" spans="5:23" x14ac:dyDescent="0.25">
      <c r="V138">
        <f t="shared" si="26"/>
        <v>10.800000000000008</v>
      </c>
      <c r="W138">
        <f t="shared" si="25"/>
        <v>1.6704188991842321</v>
      </c>
    </row>
    <row r="139" spans="5:23" x14ac:dyDescent="0.25">
      <c r="V139">
        <f t="shared" si="26"/>
        <v>10.880000000000008</v>
      </c>
      <c r="W139">
        <f t="shared" si="25"/>
        <v>1.6718633027017855</v>
      </c>
    </row>
    <row r="140" spans="5:23" x14ac:dyDescent="0.25">
      <c r="V140">
        <f t="shared" si="26"/>
        <v>10.960000000000008</v>
      </c>
      <c r="W140">
        <f t="shared" si="25"/>
        <v>1.6732810829533444</v>
      </c>
    </row>
    <row r="141" spans="5:23" x14ac:dyDescent="0.25">
      <c r="V141">
        <f t="shared" si="26"/>
        <v>11.040000000000008</v>
      </c>
      <c r="W141">
        <f t="shared" si="25"/>
        <v>1.6746725630419035</v>
      </c>
    </row>
    <row r="142" spans="5:23" x14ac:dyDescent="0.25">
      <c r="V142">
        <f t="shared" ref="V142" si="27">V141+$V$4</f>
        <v>11.120000000000008</v>
      </c>
      <c r="W142">
        <f t="shared" si="25"/>
        <v>1.6760380598418334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Simplest</vt:lpstr>
      <vt:lpstr>General</vt:lpstr>
    </vt:vector>
  </TitlesOfParts>
  <Company>PI WNE 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</dc:creator>
  <cp:lastModifiedBy>Bielecki, Marcin Paweł</cp:lastModifiedBy>
  <dcterms:created xsi:type="dcterms:W3CDTF">2019-04-01T14:14:21Z</dcterms:created>
  <dcterms:modified xsi:type="dcterms:W3CDTF">2019-04-04T11:57:36Z</dcterms:modified>
</cp:coreProperties>
</file>