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/>
  </bookViews>
  <sheets>
    <sheet name="studenci_2400-DS1AMA_2019Z" sheetId="1" r:id="rId1"/>
  </sheets>
  <calcPr calcId="145621"/>
</workbook>
</file>

<file path=xl/calcChain.xml><?xml version="1.0" encoding="utf-8"?>
<calcChain xmlns="http://schemas.openxmlformats.org/spreadsheetml/2006/main">
  <c r="V8" i="1" l="1"/>
  <c r="W8" i="1" s="1"/>
  <c r="V34" i="1"/>
  <c r="W34" i="1" s="1"/>
  <c r="V40" i="1"/>
  <c r="W40" i="1" s="1"/>
  <c r="V73" i="1"/>
  <c r="W73" i="1" s="1"/>
  <c r="V21" i="1"/>
  <c r="W21" i="1" s="1"/>
  <c r="V33" i="1"/>
  <c r="W33" i="1" s="1"/>
  <c r="V72" i="1"/>
  <c r="W72" i="1" s="1"/>
  <c r="V32" i="1"/>
  <c r="W32" i="1" s="1"/>
  <c r="V39" i="1"/>
  <c r="W39" i="1" s="1"/>
  <c r="V53" i="1"/>
  <c r="W53" i="1" s="1"/>
  <c r="V57" i="1"/>
  <c r="W57" i="1" s="1"/>
  <c r="V31" i="1"/>
  <c r="W31" i="1" s="1"/>
  <c r="V44" i="1"/>
  <c r="W44" i="1" s="1"/>
  <c r="V51" i="1"/>
  <c r="W51" i="1" s="1"/>
  <c r="V2" i="1"/>
  <c r="W2" i="1" s="1"/>
  <c r="V61" i="1"/>
  <c r="W61" i="1" s="1"/>
  <c r="V37" i="1"/>
  <c r="W37" i="1" s="1"/>
  <c r="V48" i="1"/>
  <c r="W48" i="1" s="1"/>
  <c r="V18" i="1"/>
  <c r="W18" i="1" s="1"/>
  <c r="M10" i="1" l="1"/>
  <c r="M12" i="1"/>
  <c r="M14" i="1"/>
  <c r="M32" i="1"/>
  <c r="M33" i="1"/>
  <c r="M43" i="1"/>
  <c r="M61" i="1"/>
  <c r="M69" i="1"/>
  <c r="M70" i="1"/>
  <c r="M72" i="1"/>
  <c r="M2" i="1"/>
  <c r="I80" i="1" l="1"/>
  <c r="I81" i="1" s="1"/>
  <c r="K73" i="1"/>
  <c r="K14" i="1"/>
  <c r="K3" i="1"/>
  <c r="M3" i="1" s="1"/>
  <c r="K4" i="1"/>
  <c r="K5" i="1"/>
  <c r="K6" i="1"/>
  <c r="K7" i="1"/>
  <c r="K8" i="1"/>
  <c r="K9" i="1"/>
  <c r="K10" i="1"/>
  <c r="K11" i="1"/>
  <c r="K12" i="1"/>
  <c r="K13" i="1"/>
  <c r="K15" i="1"/>
  <c r="K16" i="1"/>
  <c r="M16" i="1" s="1"/>
  <c r="K17" i="1"/>
  <c r="K18" i="1"/>
  <c r="M18" i="1" s="1"/>
  <c r="K19" i="1"/>
  <c r="M19" i="1" s="1"/>
  <c r="K20" i="1"/>
  <c r="K21" i="1"/>
  <c r="K22" i="1"/>
  <c r="M22" i="1" s="1"/>
  <c r="K23" i="1"/>
  <c r="M23" i="1" s="1"/>
  <c r="K24" i="1"/>
  <c r="M24" i="1" s="1"/>
  <c r="K25" i="1"/>
  <c r="M25" i="1" s="1"/>
  <c r="K26" i="1"/>
  <c r="K27" i="1"/>
  <c r="K28" i="1"/>
  <c r="K29" i="1"/>
  <c r="K30" i="1"/>
  <c r="K31" i="1"/>
  <c r="K32" i="1"/>
  <c r="K33" i="1"/>
  <c r="K34" i="1"/>
  <c r="M34" i="1" s="1"/>
  <c r="K35" i="1"/>
  <c r="K36" i="1"/>
  <c r="K37" i="1"/>
  <c r="K38" i="1"/>
  <c r="M38" i="1" s="1"/>
  <c r="K39" i="1"/>
  <c r="K40" i="1"/>
  <c r="K41" i="1"/>
  <c r="K42" i="1"/>
  <c r="K43" i="1"/>
  <c r="L43" i="1" s="1"/>
  <c r="K44" i="1"/>
  <c r="K45" i="1"/>
  <c r="K46" i="1"/>
  <c r="M46" i="1" s="1"/>
  <c r="K47" i="1"/>
  <c r="M47" i="1" s="1"/>
  <c r="K48" i="1"/>
  <c r="M48" i="1" s="1"/>
  <c r="K49" i="1"/>
  <c r="K50" i="1"/>
  <c r="M50" i="1" s="1"/>
  <c r="K51" i="1"/>
  <c r="M51" i="1" s="1"/>
  <c r="K52" i="1"/>
  <c r="K53" i="1"/>
  <c r="K54" i="1"/>
  <c r="L54" i="1" s="1"/>
  <c r="M54" i="1" s="1"/>
  <c r="K55" i="1"/>
  <c r="K56" i="1"/>
  <c r="M56" i="1" s="1"/>
  <c r="K57" i="1"/>
  <c r="K58" i="1"/>
  <c r="M58" i="1" s="1"/>
  <c r="K59" i="1"/>
  <c r="M59" i="1" s="1"/>
  <c r="K60" i="1"/>
  <c r="K61" i="1"/>
  <c r="K62" i="1"/>
  <c r="K63" i="1"/>
  <c r="K64" i="1"/>
  <c r="K65" i="1"/>
  <c r="K66" i="1"/>
  <c r="K67" i="1"/>
  <c r="K68" i="1"/>
  <c r="L68" i="1" s="1"/>
  <c r="M68" i="1" s="1"/>
  <c r="K69" i="1"/>
  <c r="K70" i="1"/>
  <c r="L70" i="1" s="1"/>
  <c r="K71" i="1"/>
  <c r="M71" i="1" s="1"/>
  <c r="K72" i="1"/>
  <c r="K2" i="1"/>
  <c r="L3" i="1"/>
  <c r="L10" i="1"/>
  <c r="L22" i="1"/>
  <c r="L56" i="1"/>
  <c r="L48" i="1" l="1"/>
  <c r="L24" i="1"/>
  <c r="L16" i="1"/>
  <c r="L51" i="1"/>
  <c r="L38" i="1"/>
  <c r="L19" i="1"/>
  <c r="I82" i="1"/>
  <c r="I83" i="1" s="1"/>
  <c r="I84" i="1" s="1"/>
  <c r="X2" i="1"/>
  <c r="X73" i="1"/>
  <c r="X32" i="1"/>
  <c r="X72" i="1"/>
  <c r="X57" i="1"/>
  <c r="X48" i="1"/>
  <c r="X44" i="1"/>
  <c r="X53" i="1"/>
  <c r="X33" i="1"/>
  <c r="X37" i="1"/>
  <c r="X31" i="1"/>
  <c r="X34" i="1"/>
  <c r="X21" i="1"/>
  <c r="X61" i="1"/>
  <c r="X18" i="1"/>
  <c r="X39" i="1"/>
  <c r="X8" i="1"/>
  <c r="L18" i="1"/>
  <c r="L58" i="1"/>
  <c r="L46" i="1"/>
  <c r="L34" i="1"/>
  <c r="L71" i="1"/>
  <c r="L23" i="1"/>
  <c r="L6" i="1"/>
  <c r="M6" i="1" s="1"/>
  <c r="L14" i="1"/>
  <c r="L73" i="1"/>
  <c r="M73" i="1" s="1"/>
  <c r="L25" i="1"/>
  <c r="L69" i="1"/>
  <c r="L33" i="1"/>
  <c r="L12" i="1"/>
  <c r="L2" i="1"/>
  <c r="L61" i="1"/>
  <c r="L8" i="1"/>
  <c r="M8" i="1" s="1"/>
  <c r="L66" i="1"/>
  <c r="M66" i="1" s="1"/>
  <c r="L26" i="1"/>
  <c r="M26" i="1" s="1"/>
  <c r="L9" i="1"/>
  <c r="M9" i="1" s="1"/>
  <c r="L63" i="1"/>
  <c r="M63" i="1" s="1"/>
  <c r="L39" i="1"/>
  <c r="M39" i="1" s="1"/>
  <c r="L31" i="1"/>
  <c r="M31" i="1" s="1"/>
  <c r="L15" i="1"/>
  <c r="M15" i="1" s="1"/>
  <c r="L5" i="1"/>
  <c r="M5" i="1" s="1"/>
  <c r="L45" i="1"/>
  <c r="M45" i="1" s="1"/>
  <c r="L37" i="1"/>
  <c r="M37" i="1" s="1"/>
  <c r="L29" i="1"/>
  <c r="M29" i="1" s="1"/>
  <c r="L21" i="1"/>
  <c r="M21" i="1" s="1"/>
  <c r="L4" i="1"/>
  <c r="M4" i="1" s="1"/>
  <c r="L44" i="1"/>
  <c r="M44" i="1" s="1"/>
  <c r="L36" i="1"/>
  <c r="M36" i="1" s="1"/>
  <c r="L28" i="1"/>
  <c r="M28" i="1" s="1"/>
  <c r="L11" i="1"/>
  <c r="M11" i="1" s="1"/>
  <c r="L35" i="1"/>
  <c r="M35" i="1" s="1"/>
  <c r="L27" i="1"/>
  <c r="M27" i="1" s="1"/>
  <c r="L57" i="1"/>
  <c r="M57" i="1" s="1"/>
  <c r="L41" i="1"/>
  <c r="M41" i="1" s="1"/>
  <c r="L17" i="1"/>
  <c r="M17" i="1" s="1"/>
  <c r="L64" i="1"/>
  <c r="M64" i="1" s="1"/>
  <c r="L40" i="1"/>
  <c r="M40" i="1" s="1"/>
  <c r="L7" i="1"/>
  <c r="M7" i="1" s="1"/>
  <c r="L62" i="1"/>
  <c r="M62" i="1" s="1"/>
  <c r="L59" i="1"/>
  <c r="L50" i="1"/>
  <c r="L60" i="1"/>
  <c r="M60" i="1" s="1"/>
  <c r="L30" i="1"/>
  <c r="M30" i="1" s="1"/>
  <c r="L72" i="1"/>
  <c r="L47" i="1"/>
  <c r="X51" i="1" l="1"/>
  <c r="X40" i="1"/>
  <c r="L52" i="1"/>
  <c r="M52" i="1" s="1"/>
  <c r="L13" i="1"/>
  <c r="M13" i="1" s="1"/>
  <c r="L67" i="1"/>
  <c r="M67" i="1" s="1"/>
  <c r="L32" i="1"/>
  <c r="L49" i="1"/>
  <c r="M49" i="1" s="1"/>
  <c r="L55" i="1"/>
  <c r="M55" i="1" s="1"/>
  <c r="L42" i="1"/>
  <c r="M42" i="1" s="1"/>
  <c r="L53" i="1"/>
  <c r="M53" i="1" s="1"/>
  <c r="L65" i="1"/>
  <c r="M65" i="1" s="1"/>
  <c r="L20" i="1"/>
  <c r="M20" i="1" s="1"/>
  <c r="K77" i="1" l="1"/>
  <c r="K78" i="1"/>
  <c r="K79" i="1"/>
  <c r="K83" i="1"/>
  <c r="K81" i="1"/>
  <c r="K82" i="1" l="1"/>
  <c r="K84" i="1"/>
  <c r="K80" i="1"/>
  <c r="L84" i="1" l="1"/>
  <c r="L82" i="1"/>
  <c r="L78" i="1"/>
  <c r="L79" i="1"/>
  <c r="L83" i="1"/>
  <c r="L81" i="1"/>
  <c r="L77" i="1"/>
  <c r="L80" i="1"/>
</calcChain>
</file>

<file path=xl/sharedStrings.xml><?xml version="1.0" encoding="utf-8"?>
<sst xmlns="http://schemas.openxmlformats.org/spreadsheetml/2006/main" count="43" uniqueCount="22">
  <si>
    <t>K-12261</t>
  </si>
  <si>
    <t>Student ID</t>
  </si>
  <si>
    <t>Exam</t>
  </si>
  <si>
    <t>P1</t>
  </si>
  <si>
    <t>P3</t>
  </si>
  <si>
    <t>Q1</t>
  </si>
  <si>
    <t>Q3</t>
  </si>
  <si>
    <t>Exam sum</t>
  </si>
  <si>
    <t>HW Sum</t>
  </si>
  <si>
    <t>Points</t>
  </si>
  <si>
    <t>Grade</t>
  </si>
  <si>
    <t>N</t>
  </si>
  <si>
    <t>P2</t>
  </si>
  <si>
    <t>Q2</t>
  </si>
  <si>
    <t>Q4</t>
  </si>
  <si>
    <t>Scale</t>
  </si>
  <si>
    <t>NK</t>
  </si>
  <si>
    <t>Count</t>
  </si>
  <si>
    <t>Freq</t>
  </si>
  <si>
    <t>ZW</t>
  </si>
  <si>
    <t>Retake ex.</t>
  </si>
  <si>
    <t>Retake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</si>
</sst>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42" applyFont="1"/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1" sqref="B1:C1048576"/>
    </sheetView>
  </sheetViews>
  <sheetFormatPr defaultRowHeight="15" x14ac:dyDescent="0.25"/>
  <cols>
    <col min="1" max="1" width="10.28515625" bestFit="1" customWidth="1"/>
    <col min="13" max="13" width="9.140625" bestFit="1" customWidth="1"/>
    <col min="24" max="24" width="9.85546875" bestFit="1" customWidth="1"/>
  </cols>
  <sheetData>
    <row r="1" spans="1:24" x14ac:dyDescent="0.25">
      <c r="A1" t="s">
        <v>1</v>
      </c>
      <c r="B1" t="s">
        <v>8</v>
      </c>
      <c r="C1" t="s">
        <v>2</v>
      </c>
      <c r="D1" t="s">
        <v>3</v>
      </c>
      <c r="E1" t="s">
        <v>12</v>
      </c>
      <c r="F1" t="s">
        <v>4</v>
      </c>
      <c r="G1" t="s">
        <v>5</v>
      </c>
      <c r="H1" t="s">
        <v>13</v>
      </c>
      <c r="I1" t="s">
        <v>6</v>
      </c>
      <c r="J1" t="s">
        <v>14</v>
      </c>
      <c r="K1" t="s">
        <v>7</v>
      </c>
      <c r="L1" t="s">
        <v>9</v>
      </c>
      <c r="M1" t="s">
        <v>10</v>
      </c>
      <c r="N1" t="s">
        <v>20</v>
      </c>
      <c r="O1" t="s">
        <v>3</v>
      </c>
      <c r="P1" t="s">
        <v>12</v>
      </c>
      <c r="Q1" t="s">
        <v>4</v>
      </c>
      <c r="R1" t="s">
        <v>5</v>
      </c>
      <c r="S1" t="s">
        <v>13</v>
      </c>
      <c r="T1" t="s">
        <v>6</v>
      </c>
      <c r="U1" t="s">
        <v>14</v>
      </c>
      <c r="V1" t="s">
        <v>21</v>
      </c>
      <c r="W1" t="s">
        <v>9</v>
      </c>
      <c r="X1" t="s">
        <v>10</v>
      </c>
    </row>
    <row r="2" spans="1:24" x14ac:dyDescent="0.25">
      <c r="A2">
        <v>425977</v>
      </c>
      <c r="B2">
        <v>6.25</v>
      </c>
      <c r="C2" t="s">
        <v>11</v>
      </c>
      <c r="K2">
        <f>SUM(D2:J2)</f>
        <v>0</v>
      </c>
      <c r="L2">
        <f t="shared" ref="L2:L33" si="0">MAX(ROUNDUP(B2+K2,0),ROUNDUP(K2/0.7,0))</f>
        <v>7</v>
      </c>
      <c r="M2" t="str">
        <f>IF(C2="N","NK",IF(K2=0,"NK",LOOKUP(L2,$I$78:$I$84,$J$78:$J$84)))</f>
        <v>NK</v>
      </c>
      <c r="P2">
        <v>20</v>
      </c>
      <c r="Q2">
        <v>20</v>
      </c>
      <c r="T2">
        <v>7</v>
      </c>
      <c r="U2">
        <v>6</v>
      </c>
      <c r="V2">
        <f t="shared" ref="V2" si="1">SUM(O2:U2)</f>
        <v>53</v>
      </c>
      <c r="W2">
        <f>MAX(ROUNDUP(B2+V2,0),ROUNDUP(V2/0.7,0))</f>
        <v>76</v>
      </c>
      <c r="X2">
        <f>LOOKUP(W2,$I$78:$I$84,$J$78:$J$84)</f>
        <v>4</v>
      </c>
    </row>
    <row r="3" spans="1:24" x14ac:dyDescent="0.25">
      <c r="A3">
        <v>416517</v>
      </c>
      <c r="B3">
        <v>0</v>
      </c>
      <c r="K3">
        <f t="shared" ref="K3:K66" si="2">SUM(D3:J3)</f>
        <v>0</v>
      </c>
      <c r="L3">
        <f t="shared" si="0"/>
        <v>0</v>
      </c>
      <c r="M3" t="str">
        <f t="shared" ref="M3:M66" si="3">IF(C3="N","NK",IF(K3=0,"NK",LOOKUP(L3,$I$78:$I$84,$J$78:$J$84)))</f>
        <v>NK</v>
      </c>
    </row>
    <row r="4" spans="1:24" x14ac:dyDescent="0.25">
      <c r="A4">
        <v>384519</v>
      </c>
      <c r="B4">
        <v>6.75</v>
      </c>
      <c r="E4">
        <v>20</v>
      </c>
      <c r="F4">
        <v>10</v>
      </c>
      <c r="H4">
        <v>2</v>
      </c>
      <c r="I4">
        <v>3</v>
      </c>
      <c r="J4">
        <v>1</v>
      </c>
      <c r="K4">
        <f t="shared" si="2"/>
        <v>36</v>
      </c>
      <c r="L4">
        <f t="shared" si="0"/>
        <v>52</v>
      </c>
      <c r="M4">
        <f t="shared" si="3"/>
        <v>3</v>
      </c>
    </row>
    <row r="5" spans="1:24" x14ac:dyDescent="0.25">
      <c r="A5">
        <v>425979</v>
      </c>
      <c r="B5">
        <v>17</v>
      </c>
      <c r="E5">
        <v>18</v>
      </c>
      <c r="F5">
        <v>4</v>
      </c>
      <c r="I5">
        <v>9</v>
      </c>
      <c r="J5">
        <v>2</v>
      </c>
      <c r="K5">
        <f t="shared" si="2"/>
        <v>33</v>
      </c>
      <c r="L5">
        <f t="shared" si="0"/>
        <v>50</v>
      </c>
      <c r="M5">
        <f t="shared" si="3"/>
        <v>3</v>
      </c>
    </row>
    <row r="6" spans="1:24" x14ac:dyDescent="0.25">
      <c r="A6">
        <v>384512</v>
      </c>
      <c r="B6">
        <v>26.5</v>
      </c>
      <c r="E6">
        <v>20</v>
      </c>
      <c r="F6">
        <v>10</v>
      </c>
      <c r="I6">
        <v>8</v>
      </c>
      <c r="J6">
        <v>10</v>
      </c>
      <c r="K6">
        <f t="shared" si="2"/>
        <v>48</v>
      </c>
      <c r="L6">
        <f t="shared" si="0"/>
        <v>75</v>
      </c>
      <c r="M6">
        <f t="shared" si="3"/>
        <v>4</v>
      </c>
    </row>
    <row r="7" spans="1:24" x14ac:dyDescent="0.25">
      <c r="A7">
        <v>411514</v>
      </c>
      <c r="B7">
        <v>15.5</v>
      </c>
      <c r="E7">
        <v>19</v>
      </c>
      <c r="F7">
        <v>4</v>
      </c>
      <c r="H7">
        <v>0</v>
      </c>
      <c r="I7">
        <v>7</v>
      </c>
      <c r="J7">
        <v>4</v>
      </c>
      <c r="K7">
        <f t="shared" si="2"/>
        <v>34</v>
      </c>
      <c r="L7">
        <f t="shared" si="0"/>
        <v>50</v>
      </c>
      <c r="M7">
        <f t="shared" si="3"/>
        <v>3</v>
      </c>
    </row>
    <row r="8" spans="1:24" x14ac:dyDescent="0.25">
      <c r="A8">
        <v>419034</v>
      </c>
      <c r="B8">
        <v>23.5</v>
      </c>
      <c r="E8">
        <v>6</v>
      </c>
      <c r="G8">
        <v>1</v>
      </c>
      <c r="H8">
        <v>0</v>
      </c>
      <c r="I8">
        <v>3</v>
      </c>
      <c r="K8">
        <f t="shared" si="2"/>
        <v>10</v>
      </c>
      <c r="L8">
        <f t="shared" si="0"/>
        <v>34</v>
      </c>
      <c r="M8">
        <f t="shared" si="3"/>
        <v>2</v>
      </c>
      <c r="P8">
        <v>6</v>
      </c>
      <c r="Q8">
        <v>7</v>
      </c>
      <c r="R8">
        <v>9</v>
      </c>
      <c r="T8">
        <v>10</v>
      </c>
      <c r="U8">
        <v>8</v>
      </c>
      <c r="V8">
        <f t="shared" ref="V8" si="4">SUM(O8:U8)</f>
        <v>40</v>
      </c>
      <c r="W8">
        <f>MAX(ROUNDUP(B8+V8,0),ROUNDUP(V8/0.7,0))</f>
        <v>64</v>
      </c>
      <c r="X8">
        <f>LOOKUP(W8,$I$78:$I$84,$J$78:$J$84)</f>
        <v>3.5</v>
      </c>
    </row>
    <row r="9" spans="1:24" x14ac:dyDescent="0.25">
      <c r="A9">
        <v>387332</v>
      </c>
      <c r="B9">
        <v>21.750000000000004</v>
      </c>
      <c r="E9">
        <v>20</v>
      </c>
      <c r="F9">
        <v>17</v>
      </c>
      <c r="G9">
        <v>7</v>
      </c>
      <c r="I9">
        <v>9</v>
      </c>
      <c r="J9">
        <v>7</v>
      </c>
      <c r="K9">
        <f t="shared" si="2"/>
        <v>60</v>
      </c>
      <c r="L9">
        <f t="shared" si="0"/>
        <v>86</v>
      </c>
      <c r="M9">
        <f t="shared" si="3"/>
        <v>4.5</v>
      </c>
    </row>
    <row r="10" spans="1:24" x14ac:dyDescent="0.25">
      <c r="A10">
        <v>425137</v>
      </c>
      <c r="B10">
        <v>0</v>
      </c>
      <c r="C10" t="s">
        <v>11</v>
      </c>
      <c r="K10">
        <f t="shared" si="2"/>
        <v>0</v>
      </c>
      <c r="L10">
        <f t="shared" si="0"/>
        <v>0</v>
      </c>
      <c r="M10" t="str">
        <f t="shared" si="3"/>
        <v>NK</v>
      </c>
    </row>
    <row r="11" spans="1:24" x14ac:dyDescent="0.25">
      <c r="A11">
        <v>384622</v>
      </c>
      <c r="B11">
        <v>27.750000000000004</v>
      </c>
      <c r="E11">
        <v>20</v>
      </c>
      <c r="F11">
        <v>14</v>
      </c>
      <c r="H11">
        <v>4</v>
      </c>
      <c r="I11">
        <v>9</v>
      </c>
      <c r="J11">
        <v>0</v>
      </c>
      <c r="K11">
        <f t="shared" si="2"/>
        <v>47</v>
      </c>
      <c r="L11">
        <f t="shared" si="0"/>
        <v>75</v>
      </c>
      <c r="M11">
        <f t="shared" si="3"/>
        <v>4</v>
      </c>
    </row>
    <row r="12" spans="1:24" x14ac:dyDescent="0.25">
      <c r="A12">
        <v>426198</v>
      </c>
      <c r="B12">
        <v>0</v>
      </c>
      <c r="C12" t="s">
        <v>11</v>
      </c>
      <c r="K12">
        <f t="shared" si="2"/>
        <v>0</v>
      </c>
      <c r="L12">
        <f t="shared" si="0"/>
        <v>0</v>
      </c>
      <c r="M12" t="str">
        <f t="shared" si="3"/>
        <v>NK</v>
      </c>
    </row>
    <row r="13" spans="1:24" x14ac:dyDescent="0.25">
      <c r="A13">
        <v>384530</v>
      </c>
      <c r="B13">
        <v>6.75</v>
      </c>
      <c r="E13">
        <v>20</v>
      </c>
      <c r="F13">
        <v>6</v>
      </c>
      <c r="H13">
        <v>4</v>
      </c>
      <c r="I13">
        <v>7</v>
      </c>
      <c r="K13">
        <f t="shared" si="2"/>
        <v>37</v>
      </c>
      <c r="L13">
        <f t="shared" si="0"/>
        <v>53</v>
      </c>
      <c r="M13">
        <f t="shared" si="3"/>
        <v>3</v>
      </c>
    </row>
    <row r="14" spans="1:24" x14ac:dyDescent="0.25">
      <c r="A14">
        <v>425140</v>
      </c>
      <c r="B14">
        <v>0</v>
      </c>
      <c r="C14" t="s">
        <v>11</v>
      </c>
      <c r="K14">
        <f t="shared" si="2"/>
        <v>0</v>
      </c>
      <c r="L14">
        <f t="shared" si="0"/>
        <v>0</v>
      </c>
      <c r="M14" t="str">
        <f t="shared" si="3"/>
        <v>NK</v>
      </c>
    </row>
    <row r="15" spans="1:24" x14ac:dyDescent="0.25">
      <c r="A15">
        <v>426200</v>
      </c>
      <c r="B15">
        <v>0</v>
      </c>
      <c r="G15">
        <v>3</v>
      </c>
      <c r="I15">
        <v>0</v>
      </c>
      <c r="J15">
        <v>0</v>
      </c>
      <c r="K15">
        <f t="shared" si="2"/>
        <v>3</v>
      </c>
      <c r="L15">
        <f t="shared" si="0"/>
        <v>5</v>
      </c>
      <c r="M15">
        <f t="shared" si="3"/>
        <v>2</v>
      </c>
    </row>
    <row r="16" spans="1:24" x14ac:dyDescent="0.25">
      <c r="A16">
        <v>335056</v>
      </c>
      <c r="B16">
        <v>0</v>
      </c>
      <c r="K16">
        <f t="shared" si="2"/>
        <v>0</v>
      </c>
      <c r="L16">
        <f t="shared" si="0"/>
        <v>0</v>
      </c>
      <c r="M16" t="str">
        <f t="shared" si="3"/>
        <v>NK</v>
      </c>
    </row>
    <row r="17" spans="1:24" x14ac:dyDescent="0.25">
      <c r="A17">
        <v>425198</v>
      </c>
      <c r="B17">
        <v>28</v>
      </c>
      <c r="E17">
        <v>14</v>
      </c>
      <c r="F17">
        <v>0</v>
      </c>
      <c r="G17">
        <v>2</v>
      </c>
      <c r="I17">
        <v>10</v>
      </c>
      <c r="K17">
        <f t="shared" si="2"/>
        <v>26</v>
      </c>
      <c r="L17">
        <f t="shared" si="0"/>
        <v>54</v>
      </c>
      <c r="M17">
        <f t="shared" si="3"/>
        <v>3</v>
      </c>
    </row>
    <row r="18" spans="1:24" x14ac:dyDescent="0.25">
      <c r="A18">
        <v>384574</v>
      </c>
      <c r="B18">
        <v>27.5</v>
      </c>
      <c r="K18">
        <f t="shared" si="2"/>
        <v>0</v>
      </c>
      <c r="L18">
        <f t="shared" si="0"/>
        <v>28</v>
      </c>
      <c r="M18" t="str">
        <f t="shared" si="3"/>
        <v>NK</v>
      </c>
      <c r="O18">
        <v>20</v>
      </c>
      <c r="P18">
        <v>20</v>
      </c>
      <c r="R18">
        <v>9</v>
      </c>
      <c r="S18">
        <v>6</v>
      </c>
      <c r="T18">
        <v>10</v>
      </c>
      <c r="V18">
        <f t="shared" ref="V18" si="5">SUM(O18:U18)</f>
        <v>65</v>
      </c>
      <c r="W18">
        <f>MAX(ROUNDUP(B18+V18,0),ROUNDUP(V18/0.7,0))</f>
        <v>93</v>
      </c>
      <c r="X18">
        <f>LOOKUP(W18,$I$78:$I$84,$J$78:$J$84)</f>
        <v>5</v>
      </c>
    </row>
    <row r="19" spans="1:24" x14ac:dyDescent="0.25">
      <c r="A19">
        <v>425143</v>
      </c>
      <c r="B19">
        <v>0</v>
      </c>
      <c r="K19">
        <f t="shared" si="2"/>
        <v>0</v>
      </c>
      <c r="L19">
        <f t="shared" si="0"/>
        <v>0</v>
      </c>
      <c r="M19" t="str">
        <f t="shared" si="3"/>
        <v>NK</v>
      </c>
    </row>
    <row r="20" spans="1:24" x14ac:dyDescent="0.25">
      <c r="A20">
        <v>425991</v>
      </c>
      <c r="B20">
        <v>17</v>
      </c>
      <c r="E20">
        <v>20</v>
      </c>
      <c r="F20">
        <v>16</v>
      </c>
      <c r="I20">
        <v>10</v>
      </c>
      <c r="J20">
        <v>0</v>
      </c>
      <c r="K20">
        <f t="shared" si="2"/>
        <v>46</v>
      </c>
      <c r="L20">
        <f t="shared" si="0"/>
        <v>66</v>
      </c>
      <c r="M20">
        <f t="shared" si="3"/>
        <v>3.5</v>
      </c>
    </row>
    <row r="21" spans="1:24" x14ac:dyDescent="0.25">
      <c r="A21">
        <v>425148</v>
      </c>
      <c r="B21">
        <v>23.25</v>
      </c>
      <c r="E21">
        <v>2</v>
      </c>
      <c r="F21">
        <v>0</v>
      </c>
      <c r="H21">
        <v>1</v>
      </c>
      <c r="I21">
        <v>8</v>
      </c>
      <c r="J21">
        <v>0</v>
      </c>
      <c r="K21">
        <f t="shared" si="2"/>
        <v>11</v>
      </c>
      <c r="L21">
        <f t="shared" si="0"/>
        <v>35</v>
      </c>
      <c r="M21">
        <f t="shared" si="3"/>
        <v>2</v>
      </c>
      <c r="P21">
        <v>3</v>
      </c>
      <c r="Q21">
        <v>6</v>
      </c>
      <c r="R21">
        <v>2</v>
      </c>
      <c r="S21">
        <v>2</v>
      </c>
      <c r="T21">
        <v>3</v>
      </c>
      <c r="V21">
        <f t="shared" ref="V21" si="6">SUM(O21:U21)</f>
        <v>16</v>
      </c>
      <c r="W21">
        <f>MAX(ROUNDUP(B21+V21,0),ROUNDUP(V21/0.7,0))</f>
        <v>40</v>
      </c>
      <c r="X21">
        <f>LOOKUP(W21,$I$78:$I$84,$J$78:$J$84)</f>
        <v>2</v>
      </c>
    </row>
    <row r="22" spans="1:24" x14ac:dyDescent="0.25">
      <c r="A22">
        <v>405511</v>
      </c>
      <c r="B22">
        <v>10</v>
      </c>
      <c r="K22">
        <f t="shared" si="2"/>
        <v>0</v>
      </c>
      <c r="L22">
        <f t="shared" si="0"/>
        <v>10</v>
      </c>
      <c r="M22" t="str">
        <f t="shared" si="3"/>
        <v>NK</v>
      </c>
    </row>
    <row r="23" spans="1:24" x14ac:dyDescent="0.25">
      <c r="A23">
        <v>372668</v>
      </c>
      <c r="B23">
        <v>0</v>
      </c>
      <c r="K23">
        <f t="shared" si="2"/>
        <v>0</v>
      </c>
      <c r="L23">
        <f t="shared" si="0"/>
        <v>0</v>
      </c>
      <c r="M23" t="str">
        <f t="shared" si="3"/>
        <v>NK</v>
      </c>
    </row>
    <row r="24" spans="1:24" x14ac:dyDescent="0.25">
      <c r="A24">
        <v>367920</v>
      </c>
      <c r="B24">
        <v>0</v>
      </c>
      <c r="K24">
        <f t="shared" si="2"/>
        <v>0</v>
      </c>
      <c r="L24">
        <f t="shared" si="0"/>
        <v>0</v>
      </c>
      <c r="M24" t="str">
        <f t="shared" si="3"/>
        <v>NK</v>
      </c>
    </row>
    <row r="25" spans="1:24" x14ac:dyDescent="0.25">
      <c r="A25">
        <v>425204</v>
      </c>
      <c r="B25">
        <v>0</v>
      </c>
      <c r="K25">
        <f t="shared" si="2"/>
        <v>0</v>
      </c>
      <c r="L25">
        <f t="shared" si="0"/>
        <v>0</v>
      </c>
      <c r="M25" t="str">
        <f t="shared" si="3"/>
        <v>NK</v>
      </c>
    </row>
    <row r="26" spans="1:24" x14ac:dyDescent="0.25">
      <c r="A26">
        <v>358024</v>
      </c>
      <c r="B26">
        <v>22.750000000000004</v>
      </c>
      <c r="E26">
        <v>17</v>
      </c>
      <c r="F26">
        <v>3.5</v>
      </c>
      <c r="H26">
        <v>3</v>
      </c>
      <c r="I26">
        <v>10</v>
      </c>
      <c r="J26">
        <v>3</v>
      </c>
      <c r="K26">
        <f t="shared" si="2"/>
        <v>36.5</v>
      </c>
      <c r="L26">
        <f t="shared" si="0"/>
        <v>60</v>
      </c>
      <c r="M26">
        <f t="shared" si="3"/>
        <v>3.5</v>
      </c>
    </row>
    <row r="27" spans="1:24" x14ac:dyDescent="0.25">
      <c r="A27">
        <v>387404</v>
      </c>
      <c r="B27">
        <v>23.25</v>
      </c>
      <c r="D27">
        <v>1</v>
      </c>
      <c r="E27">
        <v>19</v>
      </c>
      <c r="G27">
        <v>2</v>
      </c>
      <c r="H27">
        <v>2</v>
      </c>
      <c r="I27">
        <v>10</v>
      </c>
      <c r="J27">
        <v>3</v>
      </c>
      <c r="K27">
        <f t="shared" si="2"/>
        <v>37</v>
      </c>
      <c r="L27">
        <f t="shared" si="0"/>
        <v>61</v>
      </c>
      <c r="M27">
        <f t="shared" si="3"/>
        <v>3.5</v>
      </c>
    </row>
    <row r="28" spans="1:24" x14ac:dyDescent="0.25">
      <c r="A28">
        <v>360458</v>
      </c>
      <c r="B28">
        <v>32.25</v>
      </c>
      <c r="E28">
        <v>20</v>
      </c>
      <c r="F28">
        <v>7</v>
      </c>
      <c r="G28">
        <v>10</v>
      </c>
      <c r="H28">
        <v>10</v>
      </c>
      <c r="I28">
        <v>10</v>
      </c>
      <c r="K28">
        <f t="shared" si="2"/>
        <v>57</v>
      </c>
      <c r="L28">
        <f t="shared" si="0"/>
        <v>90</v>
      </c>
      <c r="M28">
        <f t="shared" si="3"/>
        <v>5</v>
      </c>
    </row>
    <row r="29" spans="1:24" x14ac:dyDescent="0.25">
      <c r="A29">
        <v>380255</v>
      </c>
      <c r="B29">
        <v>24.25</v>
      </c>
      <c r="D29">
        <v>12</v>
      </c>
      <c r="E29">
        <v>20</v>
      </c>
      <c r="H29">
        <v>5</v>
      </c>
      <c r="I29">
        <v>10</v>
      </c>
      <c r="J29">
        <v>3</v>
      </c>
      <c r="K29">
        <f t="shared" si="2"/>
        <v>50</v>
      </c>
      <c r="L29">
        <f t="shared" si="0"/>
        <v>75</v>
      </c>
      <c r="M29">
        <f t="shared" si="3"/>
        <v>4</v>
      </c>
    </row>
    <row r="30" spans="1:24" x14ac:dyDescent="0.25">
      <c r="A30">
        <v>384628</v>
      </c>
      <c r="B30">
        <v>26</v>
      </c>
      <c r="E30">
        <v>18</v>
      </c>
      <c r="F30">
        <v>14</v>
      </c>
      <c r="H30">
        <v>8</v>
      </c>
      <c r="I30">
        <v>10</v>
      </c>
      <c r="J30">
        <v>10</v>
      </c>
      <c r="K30">
        <f t="shared" si="2"/>
        <v>60</v>
      </c>
      <c r="L30">
        <f t="shared" si="0"/>
        <v>86</v>
      </c>
      <c r="M30">
        <f t="shared" si="3"/>
        <v>4.5</v>
      </c>
    </row>
    <row r="31" spans="1:24" x14ac:dyDescent="0.25">
      <c r="A31">
        <v>415921</v>
      </c>
      <c r="B31">
        <v>10.999999999999998</v>
      </c>
      <c r="D31">
        <v>1</v>
      </c>
      <c r="E31">
        <v>20</v>
      </c>
      <c r="H31">
        <v>0</v>
      </c>
      <c r="I31">
        <v>7</v>
      </c>
      <c r="J31">
        <v>2</v>
      </c>
      <c r="K31">
        <f t="shared" si="2"/>
        <v>30</v>
      </c>
      <c r="L31">
        <f t="shared" si="0"/>
        <v>43</v>
      </c>
      <c r="M31">
        <f t="shared" si="3"/>
        <v>2</v>
      </c>
      <c r="O31">
        <v>5</v>
      </c>
      <c r="Q31">
        <v>16</v>
      </c>
      <c r="R31">
        <v>9</v>
      </c>
      <c r="T31">
        <v>4</v>
      </c>
      <c r="U31">
        <v>4</v>
      </c>
      <c r="V31">
        <f t="shared" ref="V31" si="7">SUM(O31:U31)</f>
        <v>38</v>
      </c>
      <c r="W31">
        <f>MAX(ROUNDUP(B31+V31,0),ROUNDUP(V31/0.7,0))</f>
        <v>55</v>
      </c>
      <c r="X31">
        <f>LOOKUP(W31,$I$78:$I$84,$J$78:$J$84)</f>
        <v>3</v>
      </c>
    </row>
    <row r="32" spans="1:24" x14ac:dyDescent="0.25">
      <c r="A32">
        <v>417124</v>
      </c>
      <c r="B32">
        <v>22.750000000000004</v>
      </c>
      <c r="C32" t="s">
        <v>11</v>
      </c>
      <c r="K32">
        <f t="shared" si="2"/>
        <v>0</v>
      </c>
      <c r="L32">
        <f t="shared" si="0"/>
        <v>23</v>
      </c>
      <c r="M32" t="str">
        <f t="shared" si="3"/>
        <v>NK</v>
      </c>
      <c r="P32">
        <v>20</v>
      </c>
      <c r="Q32">
        <v>20</v>
      </c>
      <c r="S32">
        <v>6</v>
      </c>
      <c r="T32">
        <v>10</v>
      </c>
      <c r="U32">
        <v>9</v>
      </c>
      <c r="V32">
        <f t="shared" ref="V32" si="8">SUM(O32:U32)</f>
        <v>65</v>
      </c>
      <c r="W32">
        <f>MAX(ROUNDUP(B32+V32,0),ROUNDUP(V32/0.7,0))</f>
        <v>93</v>
      </c>
      <c r="X32">
        <f>LOOKUP(W32,$I$78:$I$84,$J$78:$J$84)</f>
        <v>5</v>
      </c>
    </row>
    <row r="33" spans="1:24" x14ac:dyDescent="0.25">
      <c r="A33">
        <v>384890</v>
      </c>
      <c r="B33">
        <v>0</v>
      </c>
      <c r="C33" t="s">
        <v>11</v>
      </c>
      <c r="K33">
        <f t="shared" si="2"/>
        <v>0</v>
      </c>
      <c r="L33">
        <f t="shared" si="0"/>
        <v>0</v>
      </c>
      <c r="M33" t="str">
        <f t="shared" si="3"/>
        <v>NK</v>
      </c>
      <c r="O33">
        <v>0</v>
      </c>
      <c r="S33">
        <v>6</v>
      </c>
      <c r="T33">
        <v>10</v>
      </c>
      <c r="U33">
        <v>8</v>
      </c>
      <c r="V33">
        <f t="shared" ref="V33" si="9">SUM(O33:U33)</f>
        <v>24</v>
      </c>
      <c r="W33">
        <f>MAX(ROUNDUP(B33+V33,0),ROUNDUP(V33/0.7,0))</f>
        <v>35</v>
      </c>
      <c r="X33">
        <f>LOOKUP(W33,$I$78:$I$84,$J$78:$J$84)</f>
        <v>2</v>
      </c>
    </row>
    <row r="34" spans="1:24" x14ac:dyDescent="0.25">
      <c r="A34">
        <v>384912</v>
      </c>
      <c r="B34">
        <v>11.749999999999998</v>
      </c>
      <c r="K34">
        <f t="shared" si="2"/>
        <v>0</v>
      </c>
      <c r="L34">
        <f t="shared" ref="L34:L65" si="10">MAX(ROUNDUP(B34+K34,0),ROUNDUP(K34/0.7,0))</f>
        <v>12</v>
      </c>
      <c r="M34" t="str">
        <f t="shared" si="3"/>
        <v>NK</v>
      </c>
      <c r="P34">
        <v>14</v>
      </c>
      <c r="Q34">
        <v>10</v>
      </c>
      <c r="S34">
        <v>6</v>
      </c>
      <c r="T34">
        <v>8</v>
      </c>
      <c r="U34">
        <v>4</v>
      </c>
      <c r="V34">
        <f t="shared" ref="V34" si="11">SUM(O34:U34)</f>
        <v>42</v>
      </c>
      <c r="W34">
        <f>MAX(ROUNDUP(B34+V34,0),ROUNDUP(V34/0.7,0))</f>
        <v>60</v>
      </c>
      <c r="X34">
        <f>LOOKUP(W34,$I$78:$I$84,$J$78:$J$84)</f>
        <v>3.5</v>
      </c>
    </row>
    <row r="35" spans="1:24" x14ac:dyDescent="0.25">
      <c r="A35">
        <v>387078</v>
      </c>
      <c r="B35">
        <v>15.25</v>
      </c>
      <c r="E35">
        <v>18</v>
      </c>
      <c r="F35">
        <v>20</v>
      </c>
      <c r="G35">
        <v>2</v>
      </c>
      <c r="I35">
        <v>8</v>
      </c>
      <c r="J35">
        <v>3</v>
      </c>
      <c r="K35">
        <f t="shared" si="2"/>
        <v>51</v>
      </c>
      <c r="L35">
        <f t="shared" si="10"/>
        <v>73</v>
      </c>
      <c r="M35">
        <f t="shared" si="3"/>
        <v>4</v>
      </c>
    </row>
    <row r="36" spans="1:24" x14ac:dyDescent="0.25">
      <c r="A36">
        <v>384933</v>
      </c>
      <c r="B36">
        <v>27.5</v>
      </c>
      <c r="E36">
        <v>20</v>
      </c>
      <c r="F36">
        <v>17</v>
      </c>
      <c r="H36">
        <v>8</v>
      </c>
      <c r="I36">
        <v>10</v>
      </c>
      <c r="J36">
        <v>3</v>
      </c>
      <c r="K36">
        <f t="shared" si="2"/>
        <v>58</v>
      </c>
      <c r="L36">
        <f t="shared" si="10"/>
        <v>86</v>
      </c>
      <c r="M36">
        <f t="shared" si="3"/>
        <v>4.5</v>
      </c>
    </row>
    <row r="37" spans="1:24" x14ac:dyDescent="0.25">
      <c r="A37">
        <v>417121</v>
      </c>
      <c r="B37">
        <v>12.5</v>
      </c>
      <c r="E37">
        <v>20</v>
      </c>
      <c r="F37">
        <v>3</v>
      </c>
      <c r="H37">
        <v>2</v>
      </c>
      <c r="I37">
        <v>3</v>
      </c>
      <c r="J37">
        <v>0</v>
      </c>
      <c r="K37">
        <f t="shared" si="2"/>
        <v>28</v>
      </c>
      <c r="L37">
        <f t="shared" si="10"/>
        <v>41</v>
      </c>
      <c r="M37">
        <f t="shared" si="3"/>
        <v>2</v>
      </c>
      <c r="P37">
        <v>20</v>
      </c>
      <c r="Q37">
        <v>14</v>
      </c>
      <c r="R37">
        <v>9</v>
      </c>
      <c r="S37">
        <v>2</v>
      </c>
      <c r="T37">
        <v>9</v>
      </c>
      <c r="V37">
        <f t="shared" ref="V37" si="12">SUM(O37:U37)</f>
        <v>54</v>
      </c>
      <c r="W37">
        <f>MAX(ROUNDUP(B37+V37,0),ROUNDUP(V37/0.7,0))</f>
        <v>78</v>
      </c>
      <c r="X37">
        <f>LOOKUP(W37,$I$78:$I$84,$J$78:$J$84)</f>
        <v>4</v>
      </c>
    </row>
    <row r="38" spans="1:24" x14ac:dyDescent="0.25">
      <c r="A38">
        <v>417126</v>
      </c>
      <c r="B38">
        <v>0</v>
      </c>
      <c r="K38">
        <f t="shared" si="2"/>
        <v>0</v>
      </c>
      <c r="L38">
        <f t="shared" si="10"/>
        <v>0</v>
      </c>
      <c r="M38" t="str">
        <f t="shared" si="3"/>
        <v>NK</v>
      </c>
    </row>
    <row r="39" spans="1:24" x14ac:dyDescent="0.25">
      <c r="A39">
        <v>409636</v>
      </c>
      <c r="B39">
        <v>22</v>
      </c>
      <c r="E39">
        <v>3</v>
      </c>
      <c r="F39">
        <v>0</v>
      </c>
      <c r="I39">
        <v>7</v>
      </c>
      <c r="J39">
        <v>10</v>
      </c>
      <c r="K39">
        <f t="shared" si="2"/>
        <v>20</v>
      </c>
      <c r="L39">
        <f t="shared" si="10"/>
        <v>42</v>
      </c>
      <c r="M39">
        <f t="shared" si="3"/>
        <v>2</v>
      </c>
      <c r="P39">
        <v>0</v>
      </c>
      <c r="Q39">
        <v>13</v>
      </c>
      <c r="S39">
        <v>2</v>
      </c>
      <c r="T39">
        <v>8</v>
      </c>
      <c r="U39">
        <v>5</v>
      </c>
      <c r="V39">
        <f t="shared" ref="V39" si="13">SUM(O39:U39)</f>
        <v>28</v>
      </c>
      <c r="W39">
        <f>MAX(ROUNDUP(B39+V39,0),ROUNDUP(V39/0.7,0))</f>
        <v>50</v>
      </c>
      <c r="X39">
        <f>LOOKUP(W39,$I$78:$I$84,$J$78:$J$84)</f>
        <v>3</v>
      </c>
    </row>
    <row r="40" spans="1:24" x14ac:dyDescent="0.25">
      <c r="A40">
        <v>415708</v>
      </c>
      <c r="B40">
        <v>18</v>
      </c>
      <c r="E40">
        <v>9</v>
      </c>
      <c r="F40">
        <v>6</v>
      </c>
      <c r="H40">
        <v>3</v>
      </c>
      <c r="I40">
        <v>8</v>
      </c>
      <c r="J40">
        <v>2</v>
      </c>
      <c r="K40">
        <f t="shared" si="2"/>
        <v>28</v>
      </c>
      <c r="L40">
        <f t="shared" si="10"/>
        <v>46</v>
      </c>
      <c r="M40">
        <f t="shared" si="3"/>
        <v>2</v>
      </c>
      <c r="P40">
        <v>20</v>
      </c>
      <c r="Q40">
        <v>20</v>
      </c>
      <c r="S40">
        <v>6</v>
      </c>
      <c r="T40">
        <v>7</v>
      </c>
      <c r="U40">
        <v>7</v>
      </c>
      <c r="V40">
        <f t="shared" ref="V40" si="14">SUM(O40:U40)</f>
        <v>60</v>
      </c>
      <c r="W40">
        <f>MAX(ROUNDUP(B40+V40,0),ROUNDUP(V40/0.7,0))</f>
        <v>86</v>
      </c>
      <c r="X40">
        <f>LOOKUP(W40,$I$78:$I$84,$J$78:$J$84)</f>
        <v>4.5</v>
      </c>
    </row>
    <row r="41" spans="1:24" x14ac:dyDescent="0.25">
      <c r="A41">
        <v>337498</v>
      </c>
      <c r="B41">
        <v>14.500000000000002</v>
      </c>
      <c r="E41">
        <v>19</v>
      </c>
      <c r="F41">
        <v>16</v>
      </c>
      <c r="H41">
        <v>1</v>
      </c>
      <c r="I41">
        <v>7</v>
      </c>
      <c r="J41">
        <v>0</v>
      </c>
      <c r="K41">
        <f t="shared" si="2"/>
        <v>43</v>
      </c>
      <c r="L41">
        <f t="shared" si="10"/>
        <v>62</v>
      </c>
      <c r="M41">
        <f t="shared" si="3"/>
        <v>3.5</v>
      </c>
    </row>
    <row r="42" spans="1:24" x14ac:dyDescent="0.25">
      <c r="A42">
        <v>414918</v>
      </c>
      <c r="B42">
        <v>24.500000000000007</v>
      </c>
      <c r="D42">
        <v>1</v>
      </c>
      <c r="E42">
        <v>7</v>
      </c>
      <c r="F42">
        <v>3</v>
      </c>
      <c r="H42">
        <v>0</v>
      </c>
      <c r="I42">
        <v>10</v>
      </c>
      <c r="J42">
        <v>10</v>
      </c>
      <c r="K42">
        <f t="shared" si="2"/>
        <v>31</v>
      </c>
      <c r="L42">
        <f t="shared" si="10"/>
        <v>56</v>
      </c>
      <c r="M42">
        <f t="shared" si="3"/>
        <v>3</v>
      </c>
    </row>
    <row r="43" spans="1:24" x14ac:dyDescent="0.25">
      <c r="A43">
        <v>426507</v>
      </c>
      <c r="B43">
        <v>6.5</v>
      </c>
      <c r="C43" t="s">
        <v>11</v>
      </c>
      <c r="K43">
        <f t="shared" si="2"/>
        <v>0</v>
      </c>
      <c r="L43">
        <f t="shared" si="10"/>
        <v>7</v>
      </c>
      <c r="M43" t="str">
        <f t="shared" si="3"/>
        <v>NK</v>
      </c>
    </row>
    <row r="44" spans="1:24" x14ac:dyDescent="0.25">
      <c r="A44">
        <v>425160</v>
      </c>
      <c r="B44">
        <v>0</v>
      </c>
      <c r="E44">
        <v>14</v>
      </c>
      <c r="F44">
        <v>7</v>
      </c>
      <c r="I44">
        <v>5</v>
      </c>
      <c r="K44">
        <f t="shared" si="2"/>
        <v>26</v>
      </c>
      <c r="L44">
        <f t="shared" si="10"/>
        <v>38</v>
      </c>
      <c r="M44">
        <f t="shared" si="3"/>
        <v>2</v>
      </c>
      <c r="P44">
        <v>20</v>
      </c>
      <c r="Q44">
        <v>10</v>
      </c>
      <c r="T44">
        <v>7</v>
      </c>
      <c r="V44">
        <f t="shared" ref="V44" si="15">SUM(O44:U44)</f>
        <v>37</v>
      </c>
      <c r="W44">
        <f>MAX(ROUNDUP(B44+V44,0),ROUNDUP(V44/0.7,0))</f>
        <v>53</v>
      </c>
      <c r="X44">
        <f>LOOKUP(W44,$I$78:$I$84,$J$78:$J$84)</f>
        <v>3</v>
      </c>
    </row>
    <row r="45" spans="1:24" x14ac:dyDescent="0.25">
      <c r="A45">
        <v>425998</v>
      </c>
      <c r="B45">
        <v>30.500000000000004</v>
      </c>
      <c r="E45">
        <v>20</v>
      </c>
      <c r="F45">
        <v>20</v>
      </c>
      <c r="G45">
        <v>5</v>
      </c>
      <c r="H45">
        <v>8</v>
      </c>
      <c r="I45">
        <v>10</v>
      </c>
      <c r="K45">
        <f t="shared" si="2"/>
        <v>63</v>
      </c>
      <c r="L45">
        <f t="shared" si="10"/>
        <v>94</v>
      </c>
      <c r="M45">
        <f t="shared" si="3"/>
        <v>5</v>
      </c>
    </row>
    <row r="46" spans="1:24" x14ac:dyDescent="0.25">
      <c r="A46" t="s">
        <v>0</v>
      </c>
      <c r="B46">
        <v>0</v>
      </c>
      <c r="K46">
        <f t="shared" si="2"/>
        <v>0</v>
      </c>
      <c r="L46">
        <f t="shared" si="10"/>
        <v>0</v>
      </c>
      <c r="M46" t="str">
        <f t="shared" si="3"/>
        <v>NK</v>
      </c>
    </row>
    <row r="47" spans="1:24" x14ac:dyDescent="0.25">
      <c r="A47">
        <v>387129</v>
      </c>
      <c r="B47">
        <v>25</v>
      </c>
      <c r="C47" t="s">
        <v>19</v>
      </c>
      <c r="K47">
        <f t="shared" si="2"/>
        <v>0</v>
      </c>
      <c r="L47">
        <f t="shared" si="10"/>
        <v>25</v>
      </c>
      <c r="M47" t="str">
        <f t="shared" si="3"/>
        <v>NK</v>
      </c>
    </row>
    <row r="48" spans="1:24" x14ac:dyDescent="0.25">
      <c r="A48">
        <v>414333</v>
      </c>
      <c r="B48">
        <v>20</v>
      </c>
      <c r="K48">
        <f t="shared" si="2"/>
        <v>0</v>
      </c>
      <c r="L48">
        <f t="shared" si="10"/>
        <v>20</v>
      </c>
      <c r="M48" t="str">
        <f t="shared" si="3"/>
        <v>NK</v>
      </c>
      <c r="P48">
        <v>20</v>
      </c>
      <c r="Q48">
        <v>20</v>
      </c>
      <c r="R48">
        <v>8</v>
      </c>
      <c r="S48">
        <v>6</v>
      </c>
      <c r="T48">
        <v>9</v>
      </c>
      <c r="V48">
        <f t="shared" ref="V48" si="16">SUM(O48:U48)</f>
        <v>63</v>
      </c>
      <c r="W48">
        <f>MAX(ROUNDUP(B48+V48,0),ROUNDUP(V48/0.7,0))</f>
        <v>90</v>
      </c>
      <c r="X48">
        <f>LOOKUP(W48,$I$78:$I$84,$J$78:$J$84)</f>
        <v>5</v>
      </c>
    </row>
    <row r="49" spans="1:24" x14ac:dyDescent="0.25">
      <c r="A49">
        <v>417426</v>
      </c>
      <c r="B49">
        <v>16</v>
      </c>
      <c r="E49">
        <v>20</v>
      </c>
      <c r="F49">
        <v>0</v>
      </c>
      <c r="H49">
        <v>5</v>
      </c>
      <c r="I49">
        <v>10</v>
      </c>
      <c r="J49">
        <v>3</v>
      </c>
      <c r="K49">
        <f t="shared" si="2"/>
        <v>38</v>
      </c>
      <c r="L49">
        <f t="shared" si="10"/>
        <v>55</v>
      </c>
      <c r="M49">
        <f t="shared" si="3"/>
        <v>3</v>
      </c>
    </row>
    <row r="50" spans="1:24" x14ac:dyDescent="0.25">
      <c r="A50">
        <v>372741</v>
      </c>
      <c r="B50">
        <v>10.750000000000002</v>
      </c>
      <c r="K50">
        <f t="shared" si="2"/>
        <v>0</v>
      </c>
      <c r="L50">
        <f t="shared" si="10"/>
        <v>11</v>
      </c>
      <c r="M50" t="str">
        <f t="shared" si="3"/>
        <v>NK</v>
      </c>
    </row>
    <row r="51" spans="1:24" x14ac:dyDescent="0.25">
      <c r="A51">
        <v>423827</v>
      </c>
      <c r="B51">
        <v>24.5</v>
      </c>
      <c r="K51">
        <f t="shared" si="2"/>
        <v>0</v>
      </c>
      <c r="L51">
        <f t="shared" si="10"/>
        <v>25</v>
      </c>
      <c r="M51" t="str">
        <f t="shared" si="3"/>
        <v>NK</v>
      </c>
      <c r="P51">
        <v>20</v>
      </c>
      <c r="Q51">
        <v>19</v>
      </c>
      <c r="R51">
        <v>9</v>
      </c>
      <c r="T51">
        <v>7</v>
      </c>
      <c r="V51">
        <f t="shared" ref="V51" si="17">SUM(O51:U51)</f>
        <v>55</v>
      </c>
      <c r="W51">
        <f>MAX(ROUNDUP(B51+V51,0),ROUNDUP(V51/0.7,0))</f>
        <v>80</v>
      </c>
      <c r="X51">
        <f>LOOKUP(W51,$I$78:$I$84,$J$78:$J$84)</f>
        <v>4.5</v>
      </c>
    </row>
    <row r="52" spans="1:24" x14ac:dyDescent="0.25">
      <c r="A52">
        <v>371583</v>
      </c>
      <c r="B52">
        <v>31</v>
      </c>
      <c r="D52">
        <v>20</v>
      </c>
      <c r="E52">
        <v>20</v>
      </c>
      <c r="H52">
        <v>10</v>
      </c>
      <c r="I52">
        <v>6</v>
      </c>
      <c r="J52">
        <v>10</v>
      </c>
      <c r="K52">
        <f t="shared" si="2"/>
        <v>66</v>
      </c>
      <c r="L52">
        <f t="shared" si="10"/>
        <v>97</v>
      </c>
      <c r="M52">
        <f t="shared" si="3"/>
        <v>5</v>
      </c>
    </row>
    <row r="53" spans="1:24" x14ac:dyDescent="0.25">
      <c r="A53">
        <v>417122</v>
      </c>
      <c r="B53">
        <v>9.5</v>
      </c>
      <c r="D53">
        <v>10</v>
      </c>
      <c r="E53">
        <v>2</v>
      </c>
      <c r="H53">
        <v>0</v>
      </c>
      <c r="I53">
        <v>7</v>
      </c>
      <c r="J53">
        <v>0</v>
      </c>
      <c r="K53">
        <f t="shared" si="2"/>
        <v>19</v>
      </c>
      <c r="L53">
        <f t="shared" si="10"/>
        <v>29</v>
      </c>
      <c r="M53">
        <f t="shared" si="3"/>
        <v>2</v>
      </c>
      <c r="P53">
        <v>12</v>
      </c>
      <c r="Q53">
        <v>13</v>
      </c>
      <c r="R53">
        <v>9</v>
      </c>
      <c r="S53">
        <v>6</v>
      </c>
      <c r="T53">
        <v>2</v>
      </c>
      <c r="V53">
        <f t="shared" ref="V53" si="18">SUM(O53:U53)</f>
        <v>42</v>
      </c>
      <c r="W53">
        <f>MAX(ROUNDUP(B53+V53,0),ROUNDUP(V53/0.7,0))</f>
        <v>60</v>
      </c>
      <c r="X53">
        <f>LOOKUP(W53,$I$78:$I$84,$J$78:$J$84)</f>
        <v>3.5</v>
      </c>
    </row>
    <row r="54" spans="1:24" x14ac:dyDescent="0.25">
      <c r="A54">
        <v>417128</v>
      </c>
      <c r="B54">
        <v>0</v>
      </c>
      <c r="E54">
        <v>5</v>
      </c>
      <c r="F54">
        <v>3</v>
      </c>
      <c r="K54">
        <f t="shared" si="2"/>
        <v>8</v>
      </c>
      <c r="L54">
        <f t="shared" si="10"/>
        <v>12</v>
      </c>
      <c r="M54">
        <f t="shared" si="3"/>
        <v>2</v>
      </c>
    </row>
    <row r="55" spans="1:24" x14ac:dyDescent="0.25">
      <c r="A55">
        <v>425182</v>
      </c>
      <c r="B55">
        <v>28</v>
      </c>
      <c r="D55">
        <v>2</v>
      </c>
      <c r="E55">
        <v>20</v>
      </c>
      <c r="H55">
        <v>1</v>
      </c>
      <c r="I55">
        <v>10</v>
      </c>
      <c r="J55">
        <v>8.5</v>
      </c>
      <c r="K55">
        <f t="shared" si="2"/>
        <v>41.5</v>
      </c>
      <c r="L55">
        <f t="shared" si="10"/>
        <v>70</v>
      </c>
      <c r="M55">
        <f t="shared" si="3"/>
        <v>4</v>
      </c>
    </row>
    <row r="56" spans="1:24" x14ac:dyDescent="0.25">
      <c r="A56">
        <v>425193</v>
      </c>
      <c r="B56">
        <v>0</v>
      </c>
      <c r="K56">
        <f t="shared" si="2"/>
        <v>0</v>
      </c>
      <c r="L56">
        <f t="shared" si="10"/>
        <v>0</v>
      </c>
      <c r="M56" t="str">
        <f t="shared" si="3"/>
        <v>NK</v>
      </c>
    </row>
    <row r="57" spans="1:24" x14ac:dyDescent="0.25">
      <c r="A57">
        <v>387511</v>
      </c>
      <c r="B57">
        <v>28.5</v>
      </c>
      <c r="E57">
        <v>2</v>
      </c>
      <c r="F57">
        <v>8</v>
      </c>
      <c r="I57">
        <v>7</v>
      </c>
      <c r="J57">
        <v>0</v>
      </c>
      <c r="K57">
        <f t="shared" si="2"/>
        <v>17</v>
      </c>
      <c r="L57">
        <f t="shared" si="10"/>
        <v>46</v>
      </c>
      <c r="M57">
        <f t="shared" si="3"/>
        <v>2</v>
      </c>
      <c r="P57">
        <v>12</v>
      </c>
      <c r="R57">
        <v>9</v>
      </c>
      <c r="S57">
        <v>5</v>
      </c>
      <c r="T57">
        <v>10</v>
      </c>
      <c r="V57">
        <f t="shared" ref="V57" si="19">SUM(O57:U57)</f>
        <v>36</v>
      </c>
      <c r="W57">
        <f>MAX(ROUNDUP(B57+V57,0),ROUNDUP(V57/0.7,0))</f>
        <v>65</v>
      </c>
      <c r="X57">
        <f>LOOKUP(W57,$I$78:$I$84,$J$78:$J$84)</f>
        <v>3.5</v>
      </c>
    </row>
    <row r="58" spans="1:24" x14ac:dyDescent="0.25">
      <c r="A58">
        <v>387830</v>
      </c>
      <c r="B58">
        <v>0</v>
      </c>
      <c r="K58">
        <f t="shared" si="2"/>
        <v>0</v>
      </c>
      <c r="L58">
        <f t="shared" si="10"/>
        <v>0</v>
      </c>
      <c r="M58" t="str">
        <f t="shared" si="3"/>
        <v>NK</v>
      </c>
    </row>
    <row r="59" spans="1:24" x14ac:dyDescent="0.25">
      <c r="A59">
        <v>423888</v>
      </c>
      <c r="B59">
        <v>8.5</v>
      </c>
      <c r="K59">
        <f t="shared" si="2"/>
        <v>0</v>
      </c>
      <c r="L59">
        <f t="shared" si="10"/>
        <v>9</v>
      </c>
      <c r="M59" t="str">
        <f t="shared" si="3"/>
        <v>NK</v>
      </c>
    </row>
    <row r="60" spans="1:24" x14ac:dyDescent="0.25">
      <c r="A60">
        <v>423915</v>
      </c>
      <c r="B60">
        <v>28.5</v>
      </c>
      <c r="E60">
        <v>20</v>
      </c>
      <c r="F60">
        <v>5</v>
      </c>
      <c r="H60">
        <v>3</v>
      </c>
      <c r="I60">
        <v>10</v>
      </c>
      <c r="J60">
        <v>4</v>
      </c>
      <c r="K60">
        <f t="shared" si="2"/>
        <v>42</v>
      </c>
      <c r="L60">
        <f t="shared" si="10"/>
        <v>71</v>
      </c>
      <c r="M60">
        <f t="shared" si="3"/>
        <v>4</v>
      </c>
    </row>
    <row r="61" spans="1:24" x14ac:dyDescent="0.25">
      <c r="A61">
        <v>425981</v>
      </c>
      <c r="B61">
        <v>0</v>
      </c>
      <c r="C61" t="s">
        <v>11</v>
      </c>
      <c r="K61">
        <f t="shared" si="2"/>
        <v>0</v>
      </c>
      <c r="L61">
        <f t="shared" si="10"/>
        <v>0</v>
      </c>
      <c r="M61" t="str">
        <f t="shared" si="3"/>
        <v>NK</v>
      </c>
      <c r="P61">
        <v>20</v>
      </c>
      <c r="Q61">
        <v>18</v>
      </c>
      <c r="R61">
        <v>5</v>
      </c>
      <c r="S61">
        <v>4</v>
      </c>
      <c r="T61">
        <v>7</v>
      </c>
      <c r="V61">
        <f t="shared" ref="V61" si="20">SUM(O61:U61)</f>
        <v>54</v>
      </c>
      <c r="W61">
        <f>MAX(ROUNDUP(B61+V61,0),ROUNDUP(V61/0.7,0))</f>
        <v>78</v>
      </c>
      <c r="X61">
        <f>LOOKUP(W61,$I$78:$I$84,$J$78:$J$84)</f>
        <v>4</v>
      </c>
    </row>
    <row r="62" spans="1:24" x14ac:dyDescent="0.25">
      <c r="A62">
        <v>425989</v>
      </c>
      <c r="B62">
        <v>23.25</v>
      </c>
      <c r="D62">
        <v>10</v>
      </c>
      <c r="E62">
        <v>17</v>
      </c>
      <c r="H62">
        <v>8</v>
      </c>
      <c r="I62">
        <v>10</v>
      </c>
      <c r="J62">
        <v>4</v>
      </c>
      <c r="K62">
        <f t="shared" si="2"/>
        <v>49</v>
      </c>
      <c r="L62">
        <f t="shared" si="10"/>
        <v>73</v>
      </c>
      <c r="M62">
        <f t="shared" si="3"/>
        <v>4</v>
      </c>
    </row>
    <row r="63" spans="1:24" x14ac:dyDescent="0.25">
      <c r="A63">
        <v>334159</v>
      </c>
      <c r="B63">
        <v>25.75</v>
      </c>
      <c r="E63">
        <v>17</v>
      </c>
      <c r="F63">
        <v>10</v>
      </c>
      <c r="G63">
        <v>1</v>
      </c>
      <c r="I63">
        <v>4</v>
      </c>
      <c r="J63">
        <v>3</v>
      </c>
      <c r="K63">
        <f t="shared" si="2"/>
        <v>35</v>
      </c>
      <c r="L63">
        <f t="shared" si="10"/>
        <v>61</v>
      </c>
      <c r="M63">
        <f t="shared" si="3"/>
        <v>3.5</v>
      </c>
    </row>
    <row r="64" spans="1:24" x14ac:dyDescent="0.25">
      <c r="A64">
        <v>372756</v>
      </c>
      <c r="B64">
        <v>19.5</v>
      </c>
      <c r="D64">
        <v>10</v>
      </c>
      <c r="E64">
        <v>5</v>
      </c>
      <c r="G64">
        <v>5</v>
      </c>
      <c r="I64">
        <v>7</v>
      </c>
      <c r="J64">
        <v>5</v>
      </c>
      <c r="K64">
        <f t="shared" si="2"/>
        <v>32</v>
      </c>
      <c r="L64">
        <f t="shared" si="10"/>
        <v>52</v>
      </c>
      <c r="M64">
        <f t="shared" si="3"/>
        <v>3</v>
      </c>
    </row>
    <row r="65" spans="1:24" x14ac:dyDescent="0.25">
      <c r="A65">
        <v>388767</v>
      </c>
      <c r="B65">
        <v>20</v>
      </c>
      <c r="E65">
        <v>20</v>
      </c>
      <c r="F65">
        <v>20</v>
      </c>
      <c r="I65">
        <v>9</v>
      </c>
      <c r="J65">
        <v>3</v>
      </c>
      <c r="K65">
        <f t="shared" si="2"/>
        <v>52</v>
      </c>
      <c r="L65">
        <f t="shared" si="10"/>
        <v>75</v>
      </c>
      <c r="M65">
        <f t="shared" si="3"/>
        <v>4</v>
      </c>
    </row>
    <row r="66" spans="1:24" x14ac:dyDescent="0.25">
      <c r="A66">
        <v>385190</v>
      </c>
      <c r="B66">
        <v>30</v>
      </c>
      <c r="E66">
        <v>20</v>
      </c>
      <c r="F66">
        <v>17</v>
      </c>
      <c r="I66">
        <v>6</v>
      </c>
      <c r="J66">
        <v>9</v>
      </c>
      <c r="K66">
        <f t="shared" si="2"/>
        <v>52</v>
      </c>
      <c r="L66">
        <f t="shared" ref="L66:L97" si="21">MAX(ROUNDUP(B66+K66,0),ROUNDUP(K66/0.7,0))</f>
        <v>82</v>
      </c>
      <c r="M66">
        <f t="shared" si="3"/>
        <v>4.5</v>
      </c>
    </row>
    <row r="67" spans="1:24" x14ac:dyDescent="0.25">
      <c r="A67">
        <v>385197</v>
      </c>
      <c r="B67">
        <v>30</v>
      </c>
      <c r="E67">
        <v>20</v>
      </c>
      <c r="F67">
        <v>10</v>
      </c>
      <c r="G67">
        <v>6</v>
      </c>
      <c r="I67">
        <v>10</v>
      </c>
      <c r="J67">
        <v>7</v>
      </c>
      <c r="K67">
        <f t="shared" ref="K67:K72" si="22">SUM(D67:J67)</f>
        <v>53</v>
      </c>
      <c r="L67">
        <f t="shared" si="21"/>
        <v>83</v>
      </c>
      <c r="M67">
        <f t="shared" ref="M67:M73" si="23">IF(C67="N","NK",IF(K67=0,"NK",LOOKUP(L67,$I$78:$I$84,$J$78:$J$84)))</f>
        <v>4.5</v>
      </c>
    </row>
    <row r="68" spans="1:24" x14ac:dyDescent="0.25">
      <c r="A68">
        <v>358561</v>
      </c>
      <c r="B68">
        <v>9.75</v>
      </c>
      <c r="E68">
        <v>4</v>
      </c>
      <c r="F68">
        <v>0</v>
      </c>
      <c r="I68">
        <v>7</v>
      </c>
      <c r="J68">
        <v>10</v>
      </c>
      <c r="K68">
        <f t="shared" si="22"/>
        <v>21</v>
      </c>
      <c r="L68">
        <f t="shared" si="21"/>
        <v>31</v>
      </c>
      <c r="M68">
        <f t="shared" si="23"/>
        <v>2</v>
      </c>
    </row>
    <row r="69" spans="1:24" x14ac:dyDescent="0.25">
      <c r="A69">
        <v>415128</v>
      </c>
      <c r="B69">
        <v>0</v>
      </c>
      <c r="C69" t="s">
        <v>11</v>
      </c>
      <c r="K69">
        <f t="shared" si="22"/>
        <v>0</v>
      </c>
      <c r="L69">
        <f t="shared" si="21"/>
        <v>0</v>
      </c>
      <c r="M69" t="str">
        <f t="shared" si="23"/>
        <v>NK</v>
      </c>
    </row>
    <row r="70" spans="1:24" x14ac:dyDescent="0.25">
      <c r="A70">
        <v>426199</v>
      </c>
      <c r="B70">
        <v>0</v>
      </c>
      <c r="C70" t="s">
        <v>11</v>
      </c>
      <c r="K70">
        <f t="shared" si="22"/>
        <v>0</v>
      </c>
      <c r="L70">
        <f t="shared" si="21"/>
        <v>0</v>
      </c>
      <c r="M70" t="str">
        <f t="shared" si="23"/>
        <v>NK</v>
      </c>
    </row>
    <row r="71" spans="1:24" x14ac:dyDescent="0.25">
      <c r="A71">
        <v>355011</v>
      </c>
      <c r="B71">
        <v>0</v>
      </c>
      <c r="K71">
        <f t="shared" si="22"/>
        <v>0</v>
      </c>
      <c r="L71">
        <f t="shared" si="21"/>
        <v>0</v>
      </c>
      <c r="M71" t="str">
        <f t="shared" si="23"/>
        <v>NK</v>
      </c>
    </row>
    <row r="72" spans="1:24" x14ac:dyDescent="0.25">
      <c r="A72">
        <v>386905</v>
      </c>
      <c r="B72">
        <v>15</v>
      </c>
      <c r="C72" t="s">
        <v>11</v>
      </c>
      <c r="K72">
        <f t="shared" si="22"/>
        <v>0</v>
      </c>
      <c r="L72">
        <f t="shared" si="21"/>
        <v>15</v>
      </c>
      <c r="M72" t="str">
        <f t="shared" si="23"/>
        <v>NK</v>
      </c>
      <c r="P72">
        <v>17</v>
      </c>
      <c r="Q72">
        <v>2</v>
      </c>
      <c r="R72">
        <v>8</v>
      </c>
      <c r="S72">
        <v>6</v>
      </c>
      <c r="T72">
        <v>5</v>
      </c>
      <c r="V72">
        <f t="shared" ref="V72" si="24">SUM(O72:U72)</f>
        <v>38</v>
      </c>
      <c r="W72">
        <f>MAX(ROUNDUP(B72+V72,0),ROUNDUP(V72/0.7,0))</f>
        <v>55</v>
      </c>
      <c r="X72">
        <f>LOOKUP(W72,$I$78:$I$84,$J$78:$J$84)</f>
        <v>3</v>
      </c>
    </row>
    <row r="73" spans="1:24" x14ac:dyDescent="0.25">
      <c r="A73">
        <v>411537</v>
      </c>
      <c r="B73">
        <v>0</v>
      </c>
      <c r="D73">
        <v>0</v>
      </c>
      <c r="E73">
        <v>13</v>
      </c>
      <c r="G73">
        <v>5</v>
      </c>
      <c r="I73">
        <v>7</v>
      </c>
      <c r="J73">
        <v>5</v>
      </c>
      <c r="K73">
        <f t="shared" ref="K73" si="25">SUM(D73:J73)</f>
        <v>30</v>
      </c>
      <c r="L73">
        <f t="shared" si="21"/>
        <v>43</v>
      </c>
      <c r="M73">
        <f t="shared" si="23"/>
        <v>2</v>
      </c>
      <c r="P73">
        <v>3</v>
      </c>
      <c r="Q73">
        <v>9</v>
      </c>
      <c r="S73">
        <v>3</v>
      </c>
      <c r="T73">
        <v>3</v>
      </c>
      <c r="U73">
        <v>4</v>
      </c>
      <c r="V73">
        <f t="shared" ref="V73" si="26">SUM(O73:U73)</f>
        <v>22</v>
      </c>
      <c r="W73">
        <f>MAX(ROUNDUP(B73+V73,0),ROUNDUP(V73/0.7,0))</f>
        <v>32</v>
      </c>
      <c r="X73">
        <f>LOOKUP(W73,$I$78:$I$84,$J$78:$J$84)</f>
        <v>2</v>
      </c>
    </row>
    <row r="76" spans="1:24" x14ac:dyDescent="0.25">
      <c r="I76" t="s">
        <v>15</v>
      </c>
      <c r="J76" t="s">
        <v>10</v>
      </c>
      <c r="K76" t="s">
        <v>17</v>
      </c>
      <c r="L76" t="s">
        <v>18</v>
      </c>
    </row>
    <row r="77" spans="1:24" x14ac:dyDescent="0.25">
      <c r="I77" t="s">
        <v>16</v>
      </c>
      <c r="J77" t="s">
        <v>16</v>
      </c>
      <c r="K77">
        <f>COUNTIF($M$2:$M$73,J77)</f>
        <v>30</v>
      </c>
      <c r="L77" s="1">
        <f>K77/SUM($K$77:$K$84)</f>
        <v>0.41666666666666669</v>
      </c>
    </row>
    <row r="78" spans="1:24" x14ac:dyDescent="0.25">
      <c r="I78">
        <v>0</v>
      </c>
      <c r="J78">
        <v>2</v>
      </c>
      <c r="K78">
        <f t="shared" ref="K78:K84" si="27">COUNTIF($M$2:$M$73,J78)</f>
        <v>13</v>
      </c>
      <c r="L78" s="1">
        <f t="shared" ref="L78:L84" si="28">K78/SUM($K$77:$K$84)</f>
        <v>0.18055555555555555</v>
      </c>
    </row>
    <row r="79" spans="1:24" x14ac:dyDescent="0.25">
      <c r="I79">
        <v>50</v>
      </c>
      <c r="J79">
        <v>3</v>
      </c>
      <c r="K79">
        <f t="shared" si="27"/>
        <v>8</v>
      </c>
      <c r="L79" s="1">
        <f t="shared" si="28"/>
        <v>0.1111111111111111</v>
      </c>
    </row>
    <row r="80" spans="1:24" x14ac:dyDescent="0.25">
      <c r="I80">
        <f>I79+10</f>
        <v>60</v>
      </c>
      <c r="J80">
        <v>3.5</v>
      </c>
      <c r="K80">
        <f t="shared" si="27"/>
        <v>5</v>
      </c>
      <c r="L80" s="1">
        <f t="shared" si="28"/>
        <v>6.9444444444444448E-2</v>
      </c>
    </row>
    <row r="81" spans="9:12" x14ac:dyDescent="0.25">
      <c r="I81">
        <f t="shared" ref="I81:I84" si="29">I80+10</f>
        <v>70</v>
      </c>
      <c r="J81">
        <v>4</v>
      </c>
      <c r="K81">
        <f t="shared" si="27"/>
        <v>8</v>
      </c>
      <c r="L81" s="1">
        <f t="shared" si="28"/>
        <v>0.1111111111111111</v>
      </c>
    </row>
    <row r="82" spans="9:12" x14ac:dyDescent="0.25">
      <c r="I82">
        <f t="shared" si="29"/>
        <v>80</v>
      </c>
      <c r="J82">
        <v>4.5</v>
      </c>
      <c r="K82">
        <f t="shared" si="27"/>
        <v>5</v>
      </c>
      <c r="L82" s="1">
        <f t="shared" si="28"/>
        <v>6.9444444444444448E-2</v>
      </c>
    </row>
    <row r="83" spans="9:12" x14ac:dyDescent="0.25">
      <c r="I83">
        <f t="shared" si="29"/>
        <v>90</v>
      </c>
      <c r="J83">
        <v>5</v>
      </c>
      <c r="K83">
        <f t="shared" si="27"/>
        <v>3</v>
      </c>
      <c r="L83" s="1">
        <f t="shared" si="28"/>
        <v>4.1666666666666664E-2</v>
      </c>
    </row>
    <row r="84" spans="9:12" x14ac:dyDescent="0.25">
      <c r="I84">
        <f t="shared" si="29"/>
        <v>100</v>
      </c>
      <c r="J84">
        <v>5.5</v>
      </c>
      <c r="K84">
        <f t="shared" si="27"/>
        <v>0</v>
      </c>
      <c r="L84" s="1">
        <f t="shared" si="28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studenci_2400-DS1AMA_2019Z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2020-01-29T11:24:51Z</dcterms:created>
  <dcterms:modified xsi:type="dcterms:W3CDTF">2020-03-09T18:54:51Z</dcterms:modified>
</cp:coreProperties>
</file>