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D8B87E06-5FDD-4651-89BE-BA9A82407C88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Ben-Porath model" sheetId="1" r:id="rId1"/>
    <sheet name="Motherhood earnings gap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69" i="2" l="1"/>
  <c r="C3" i="2"/>
  <c r="C10" i="2" s="1"/>
  <c r="D9" i="1"/>
  <c r="C10" i="1" s="1"/>
  <c r="C9" i="1"/>
  <c r="B67" i="1"/>
  <c r="B66" i="1" s="1"/>
  <c r="B65" i="1" s="1"/>
  <c r="B64" i="1" s="1"/>
  <c r="B63" i="1" s="1"/>
  <c r="B62" i="1" s="1"/>
  <c r="B61" i="1" s="1"/>
  <c r="B60" i="1" s="1"/>
  <c r="B59" i="1" s="1"/>
  <c r="B58" i="1" s="1"/>
  <c r="B57" i="1" s="1"/>
  <c r="B56" i="1" s="1"/>
  <c r="B55" i="1" s="1"/>
  <c r="B54" i="1" s="1"/>
  <c r="B53" i="1" s="1"/>
  <c r="B52" i="1" s="1"/>
  <c r="B51" i="1" s="1"/>
  <c r="B50" i="1" s="1"/>
  <c r="B49" i="1" s="1"/>
  <c r="B48" i="1" s="1"/>
  <c r="B47" i="1" s="1"/>
  <c r="B46" i="1" s="1"/>
  <c r="B45" i="1" s="1"/>
  <c r="B44" i="1" s="1"/>
  <c r="B43" i="1" s="1"/>
  <c r="B42" i="1" s="1"/>
  <c r="B41" i="1" s="1"/>
  <c r="B40" i="1" s="1"/>
  <c r="B39" i="1" s="1"/>
  <c r="B38" i="1" s="1"/>
  <c r="B37" i="1" s="1"/>
  <c r="B36" i="1" s="1"/>
  <c r="B35" i="1" s="1"/>
  <c r="B34" i="1" s="1"/>
  <c r="B33" i="1" s="1"/>
  <c r="B32" i="1" s="1"/>
  <c r="B31" i="1" s="1"/>
  <c r="B30" i="1" s="1"/>
  <c r="B29" i="1" s="1"/>
  <c r="B28" i="1" s="1"/>
  <c r="B27" i="1" s="1"/>
  <c r="B26" i="1" s="1"/>
  <c r="B25" i="1" s="1"/>
  <c r="B24" i="1" s="1"/>
  <c r="B23" i="1" s="1"/>
  <c r="B22" i="1" s="1"/>
  <c r="B21" i="1" s="1"/>
  <c r="B20" i="1" s="1"/>
  <c r="B19" i="1" s="1"/>
  <c r="B18" i="1" s="1"/>
  <c r="B17" i="1" s="1"/>
  <c r="B16" i="1" s="1"/>
  <c r="B15" i="1" s="1"/>
  <c r="B14" i="1" s="1"/>
  <c r="B13" i="1" s="1"/>
  <c r="B12" i="1" s="1"/>
  <c r="B11" i="1" s="1"/>
  <c r="B10" i="1" s="1"/>
  <c r="B9" i="1" s="1"/>
  <c r="B68" i="1"/>
  <c r="C3" i="1"/>
  <c r="B68" i="2" l="1"/>
  <c r="E9" i="1"/>
  <c r="D10" i="1"/>
  <c r="E10" i="1" s="1"/>
  <c r="B67" i="2" l="1"/>
  <c r="C11" i="1"/>
  <c r="B66" i="2" l="1"/>
  <c r="D11" i="1"/>
  <c r="C12" i="1" s="1"/>
  <c r="B65" i="2" l="1"/>
  <c r="E11" i="1"/>
  <c r="D12" i="1"/>
  <c r="E12" i="1" s="1"/>
  <c r="C13" i="1" l="1"/>
  <c r="D13" i="1" s="1"/>
  <c r="C14" i="1" s="1"/>
  <c r="B64" i="2"/>
  <c r="B63" i="2" l="1"/>
  <c r="E13" i="1"/>
  <c r="D14" i="1"/>
  <c r="C15" i="1" s="1"/>
  <c r="B62" i="2" l="1"/>
  <c r="D15" i="1"/>
  <c r="E15" i="1" s="1"/>
  <c r="E14" i="1"/>
  <c r="B61" i="2" l="1"/>
  <c r="C16" i="1"/>
  <c r="B60" i="2" l="1"/>
  <c r="D16" i="1"/>
  <c r="C17" i="1" s="1"/>
  <c r="B59" i="2" l="1"/>
  <c r="D17" i="1"/>
  <c r="C18" i="1" s="1"/>
  <c r="E16" i="1"/>
  <c r="B58" i="2" l="1"/>
  <c r="D18" i="1"/>
  <c r="C19" i="1" s="1"/>
  <c r="E17" i="1"/>
  <c r="B57" i="2" l="1"/>
  <c r="D19" i="1"/>
  <c r="C20" i="1" s="1"/>
  <c r="E18" i="1"/>
  <c r="B56" i="2" l="1"/>
  <c r="D20" i="1"/>
  <c r="C21" i="1" s="1"/>
  <c r="E19" i="1"/>
  <c r="B55" i="2" l="1"/>
  <c r="D21" i="1"/>
  <c r="C22" i="1" s="1"/>
  <c r="E20" i="1"/>
  <c r="B54" i="2" l="1"/>
  <c r="D22" i="1"/>
  <c r="C23" i="1" s="1"/>
  <c r="E21" i="1"/>
  <c r="B53" i="2" l="1"/>
  <c r="D23" i="1"/>
  <c r="C24" i="1" s="1"/>
  <c r="E22" i="1"/>
  <c r="B52" i="2" l="1"/>
  <c r="D24" i="1"/>
  <c r="C25" i="1" s="1"/>
  <c r="E23" i="1"/>
  <c r="B51" i="2" l="1"/>
  <c r="D25" i="1"/>
  <c r="C26" i="1" s="1"/>
  <c r="E24" i="1"/>
  <c r="B50" i="2" l="1"/>
  <c r="D26" i="1"/>
  <c r="C27" i="1" s="1"/>
  <c r="E25" i="1"/>
  <c r="B49" i="2" l="1"/>
  <c r="D27" i="1"/>
  <c r="E27" i="1" s="1"/>
  <c r="E26" i="1"/>
  <c r="B48" i="2" l="1"/>
  <c r="C28" i="1"/>
  <c r="B47" i="2" l="1"/>
  <c r="D28" i="1"/>
  <c r="C29" i="1" s="1"/>
  <c r="B46" i="2" l="1"/>
  <c r="D29" i="1"/>
  <c r="C30" i="1" s="1"/>
  <c r="E28" i="1"/>
  <c r="B45" i="2" l="1"/>
  <c r="D30" i="1"/>
  <c r="C31" i="1" s="1"/>
  <c r="E29" i="1"/>
  <c r="B44" i="2" l="1"/>
  <c r="D31" i="1"/>
  <c r="C32" i="1" s="1"/>
  <c r="E30" i="1"/>
  <c r="B43" i="2" l="1"/>
  <c r="D32" i="1"/>
  <c r="C33" i="1" s="1"/>
  <c r="E31" i="1"/>
  <c r="B42" i="2" l="1"/>
  <c r="D33" i="1"/>
  <c r="C34" i="1" s="1"/>
  <c r="E32" i="1"/>
  <c r="B41" i="2" l="1"/>
  <c r="D34" i="1"/>
  <c r="C35" i="1" s="1"/>
  <c r="E33" i="1"/>
  <c r="B40" i="2" l="1"/>
  <c r="D35" i="1"/>
  <c r="E35" i="1" s="1"/>
  <c r="E34" i="1"/>
  <c r="B39" i="2" l="1"/>
  <c r="C36" i="1"/>
  <c r="B38" i="2" l="1"/>
  <c r="D36" i="1"/>
  <c r="C37" i="1" s="1"/>
  <c r="B37" i="2" l="1"/>
  <c r="D37" i="1"/>
  <c r="C38" i="1" s="1"/>
  <c r="E36" i="1"/>
  <c r="B36" i="2" l="1"/>
  <c r="D38" i="1"/>
  <c r="C39" i="1" s="1"/>
  <c r="E37" i="1"/>
  <c r="B35" i="2" l="1"/>
  <c r="D39" i="1"/>
  <c r="C40" i="1" s="1"/>
  <c r="E38" i="1"/>
  <c r="B34" i="2" l="1"/>
  <c r="D40" i="1"/>
  <c r="E40" i="1" s="1"/>
  <c r="E39" i="1"/>
  <c r="C41" i="1" l="1"/>
  <c r="D41" i="1" s="1"/>
  <c r="C42" i="1" s="1"/>
  <c r="B33" i="2"/>
  <c r="B32" i="2" l="1"/>
  <c r="D42" i="1"/>
  <c r="C43" i="1" s="1"/>
  <c r="E41" i="1"/>
  <c r="B31" i="2" l="1"/>
  <c r="D43" i="1"/>
  <c r="C44" i="1" s="1"/>
  <c r="E42" i="1"/>
  <c r="B30" i="2" l="1"/>
  <c r="D44" i="1"/>
  <c r="C45" i="1" s="1"/>
  <c r="E43" i="1"/>
  <c r="B29" i="2" l="1"/>
  <c r="D45" i="1"/>
  <c r="C46" i="1" s="1"/>
  <c r="E44" i="1"/>
  <c r="B28" i="2" l="1"/>
  <c r="D46" i="1"/>
  <c r="C47" i="1" s="1"/>
  <c r="E45" i="1"/>
  <c r="B27" i="2" l="1"/>
  <c r="D47" i="1"/>
  <c r="C48" i="1" s="1"/>
  <c r="E46" i="1"/>
  <c r="B26" i="2" l="1"/>
  <c r="D48" i="1"/>
  <c r="C49" i="1" s="1"/>
  <c r="E47" i="1"/>
  <c r="B25" i="2" l="1"/>
  <c r="D49" i="1"/>
  <c r="C50" i="1" s="1"/>
  <c r="E48" i="1"/>
  <c r="B24" i="2" l="1"/>
  <c r="D50" i="1"/>
  <c r="C51" i="1" s="1"/>
  <c r="E49" i="1"/>
  <c r="B23" i="2" l="1"/>
  <c r="D51" i="1"/>
  <c r="C52" i="1" s="1"/>
  <c r="E50" i="1"/>
  <c r="B22" i="2" l="1"/>
  <c r="D52" i="1"/>
  <c r="C53" i="1" s="1"/>
  <c r="E51" i="1"/>
  <c r="B21" i="2" l="1"/>
  <c r="D53" i="1"/>
  <c r="C54" i="1" s="1"/>
  <c r="E52" i="1"/>
  <c r="B20" i="2" l="1"/>
  <c r="D54" i="1"/>
  <c r="C55" i="1" s="1"/>
  <c r="E53" i="1"/>
  <c r="B19" i="2" l="1"/>
  <c r="D55" i="1"/>
  <c r="C56" i="1" s="1"/>
  <c r="E54" i="1"/>
  <c r="B18" i="2" l="1"/>
  <c r="D56" i="1"/>
  <c r="C57" i="1" s="1"/>
  <c r="E55" i="1"/>
  <c r="B17" i="2" l="1"/>
  <c r="D57" i="1"/>
  <c r="C58" i="1" s="1"/>
  <c r="E56" i="1"/>
  <c r="B16" i="2" l="1"/>
  <c r="D58" i="1"/>
  <c r="C59" i="1" s="1"/>
  <c r="E57" i="1"/>
  <c r="B15" i="2" l="1"/>
  <c r="D59" i="1"/>
  <c r="C60" i="1" s="1"/>
  <c r="E58" i="1"/>
  <c r="B14" i="2" l="1"/>
  <c r="D60" i="1"/>
  <c r="E60" i="1" s="1"/>
  <c r="E59" i="1"/>
  <c r="B13" i="2" l="1"/>
  <c r="C61" i="1"/>
  <c r="B12" i="2" l="1"/>
  <c r="D61" i="1"/>
  <c r="E61" i="1" s="1"/>
  <c r="B11" i="2" l="1"/>
  <c r="C62" i="1"/>
  <c r="B10" i="2" l="1"/>
  <c r="D10" i="2" s="1"/>
  <c r="D62" i="1"/>
  <c r="C63" i="1" s="1"/>
  <c r="C11" i="2" l="1"/>
  <c r="E10" i="2"/>
  <c r="D63" i="1"/>
  <c r="E63" i="1" s="1"/>
  <c r="E62" i="1"/>
  <c r="D11" i="2" l="1"/>
  <c r="C12" i="2" s="1"/>
  <c r="C64" i="1"/>
  <c r="D12" i="2" l="1"/>
  <c r="C13" i="2" s="1"/>
  <c r="E11" i="2"/>
  <c r="D64" i="1"/>
  <c r="C65" i="1" s="1"/>
  <c r="D13" i="2" l="1"/>
  <c r="C14" i="2" s="1"/>
  <c r="E12" i="2"/>
  <c r="D65" i="1"/>
  <c r="C66" i="1" s="1"/>
  <c r="E64" i="1"/>
  <c r="D14" i="2" l="1"/>
  <c r="C15" i="2" s="1"/>
  <c r="E13" i="2"/>
  <c r="D66" i="1"/>
  <c r="C67" i="1" s="1"/>
  <c r="E65" i="1"/>
  <c r="D15" i="2" l="1"/>
  <c r="C16" i="2" s="1"/>
  <c r="E14" i="2"/>
  <c r="D67" i="1"/>
  <c r="E67" i="1" s="1"/>
  <c r="E66" i="1"/>
  <c r="D16" i="2" l="1"/>
  <c r="C17" i="2" s="1"/>
  <c r="E15" i="2"/>
  <c r="C68" i="1"/>
  <c r="D17" i="2" l="1"/>
  <c r="C18" i="2" s="1"/>
  <c r="E16" i="2"/>
  <c r="D68" i="1"/>
  <c r="C69" i="1" s="1"/>
  <c r="D18" i="2" l="1"/>
  <c r="C19" i="2" s="1"/>
  <c r="E17" i="2"/>
  <c r="D69" i="1"/>
  <c r="E69" i="1" s="1"/>
  <c r="E68" i="1"/>
  <c r="D19" i="2" l="1"/>
  <c r="C20" i="2" s="1"/>
  <c r="E18" i="2"/>
  <c r="D20" i="2" l="1"/>
  <c r="C21" i="2" s="1"/>
  <c r="E19" i="2"/>
  <c r="D21" i="2" l="1"/>
  <c r="C22" i="2" s="1"/>
  <c r="E20" i="2"/>
  <c r="D22" i="2" l="1"/>
  <c r="C23" i="2" s="1"/>
  <c r="E21" i="2"/>
  <c r="D23" i="2" l="1"/>
  <c r="C24" i="2" s="1"/>
  <c r="E22" i="2"/>
  <c r="D24" i="2" l="1"/>
  <c r="C25" i="2" s="1"/>
  <c r="E23" i="2"/>
  <c r="D25" i="2" l="1"/>
  <c r="C26" i="2" s="1"/>
  <c r="E24" i="2"/>
  <c r="D26" i="2" l="1"/>
  <c r="C27" i="2" s="1"/>
  <c r="E25" i="2"/>
  <c r="D27" i="2" l="1"/>
  <c r="C28" i="2" s="1"/>
  <c r="E26" i="2"/>
  <c r="D28" i="2" l="1"/>
  <c r="C29" i="2" s="1"/>
  <c r="E27" i="2"/>
  <c r="D29" i="2" l="1"/>
  <c r="C30" i="2" s="1"/>
  <c r="E28" i="2"/>
  <c r="D30" i="2" l="1"/>
  <c r="C31" i="2" s="1"/>
  <c r="E29" i="2"/>
  <c r="D31" i="2" l="1"/>
  <c r="C32" i="2" s="1"/>
  <c r="E30" i="2"/>
  <c r="D32" i="2" l="1"/>
  <c r="C33" i="2" s="1"/>
  <c r="E31" i="2"/>
  <c r="D33" i="2" l="1"/>
  <c r="C34" i="2" s="1"/>
  <c r="E32" i="2"/>
  <c r="D34" i="2" l="1"/>
  <c r="C35" i="2" s="1"/>
  <c r="E33" i="2"/>
  <c r="E34" i="2" l="1"/>
  <c r="C36" i="2"/>
  <c r="D36" i="2" l="1"/>
  <c r="E36" i="2" s="1"/>
  <c r="E35" i="2" s="1"/>
  <c r="C37" i="2" l="1"/>
  <c r="D37" i="2" l="1"/>
  <c r="E37" i="2" s="1"/>
  <c r="C38" i="2" l="1"/>
  <c r="D38" i="2"/>
  <c r="C39" i="2" s="1"/>
  <c r="E38" i="2" l="1"/>
  <c r="D39" i="2"/>
  <c r="E39" i="2" s="1"/>
  <c r="C40" i="2" l="1"/>
  <c r="D40" i="2" l="1"/>
  <c r="E40" i="2" s="1"/>
  <c r="C41" i="2" l="1"/>
  <c r="D41" i="2" s="1"/>
  <c r="E41" i="2" s="1"/>
  <c r="C42" i="2" l="1"/>
  <c r="D42" i="2" l="1"/>
  <c r="E42" i="2" s="1"/>
  <c r="C43" i="2" l="1"/>
  <c r="D43" i="2" l="1"/>
  <c r="C44" i="2" s="1"/>
  <c r="E43" i="2" l="1"/>
  <c r="D44" i="2"/>
  <c r="E44" i="2" s="1"/>
  <c r="C45" i="2" l="1"/>
  <c r="D45" i="2"/>
  <c r="E45" i="2" s="1"/>
  <c r="C46" i="2" l="1"/>
  <c r="D46" i="2" l="1"/>
  <c r="E46" i="2" s="1"/>
  <c r="C47" i="2" l="1"/>
  <c r="D47" i="2" l="1"/>
  <c r="C48" i="2" s="1"/>
  <c r="E47" i="2"/>
  <c r="D48" i="2" l="1"/>
  <c r="E48" i="2" s="1"/>
  <c r="C49" i="2" l="1"/>
  <c r="D49" i="2" l="1"/>
  <c r="E49" i="2" s="1"/>
  <c r="C50" i="2" l="1"/>
  <c r="D50" i="2"/>
  <c r="C51" i="2" s="1"/>
  <c r="E50" i="2" l="1"/>
  <c r="D51" i="2"/>
  <c r="C52" i="2" s="1"/>
  <c r="D52" i="2" l="1"/>
  <c r="C53" i="2" s="1"/>
  <c r="E51" i="2"/>
  <c r="E52" i="2" l="1"/>
  <c r="D53" i="2"/>
  <c r="E53" i="2" s="1"/>
  <c r="C54" i="2"/>
  <c r="D54" i="2" l="1"/>
  <c r="C55" i="2" s="1"/>
  <c r="D55" i="2" l="1"/>
  <c r="E55" i="2" s="1"/>
  <c r="E54" i="2"/>
  <c r="C56" i="2" l="1"/>
  <c r="D56" i="2"/>
  <c r="E56" i="2" s="1"/>
  <c r="C57" i="2" l="1"/>
  <c r="D57" i="2" s="1"/>
  <c r="C58" i="2" s="1"/>
  <c r="E57" i="2" l="1"/>
  <c r="D58" i="2"/>
  <c r="E58" i="2" s="1"/>
  <c r="C59" i="2" l="1"/>
  <c r="D59" i="2" l="1"/>
  <c r="E59" i="2" s="1"/>
  <c r="C60" i="2" l="1"/>
  <c r="D60" i="2" l="1"/>
  <c r="C61" i="2"/>
  <c r="E60" i="2"/>
  <c r="D61" i="2" l="1"/>
  <c r="C62" i="2" s="1"/>
  <c r="E61" i="2" l="1"/>
  <c r="D62" i="2"/>
  <c r="E62" i="2" s="1"/>
  <c r="C63" i="2" l="1"/>
  <c r="D63" i="2" l="1"/>
  <c r="E63" i="2" s="1"/>
  <c r="C64" i="2" l="1"/>
  <c r="D64" i="2" l="1"/>
  <c r="E64" i="2" s="1"/>
  <c r="C65" i="2" l="1"/>
  <c r="D65" i="2" l="1"/>
  <c r="E65" i="2" s="1"/>
  <c r="C66" i="2" l="1"/>
  <c r="D66" i="2" l="1"/>
  <c r="C67" i="2" s="1"/>
  <c r="D67" i="2" l="1"/>
  <c r="E67" i="2" s="1"/>
  <c r="E66" i="2"/>
  <c r="C68" i="2" l="1"/>
  <c r="D68" i="2" l="1"/>
  <c r="E68" i="2" s="1"/>
  <c r="C69" i="2" l="1"/>
  <c r="D69" i="2" l="1"/>
  <c r="E69" i="2" s="1"/>
  <c r="C70" i="2" l="1"/>
  <c r="D70" i="2" l="1"/>
  <c r="E70" i="2" s="1"/>
</calcChain>
</file>

<file path=xl/sharedStrings.xml><?xml version="1.0" encoding="utf-8"?>
<sst xmlns="http://schemas.openxmlformats.org/spreadsheetml/2006/main" count="23" uniqueCount="12">
  <si>
    <t>Parameters</t>
  </si>
  <si>
    <t>A</t>
  </si>
  <si>
    <t>H0</t>
  </si>
  <si>
    <t>α</t>
  </si>
  <si>
    <t>δ</t>
  </si>
  <si>
    <t>r</t>
  </si>
  <si>
    <t>Age</t>
  </si>
  <si>
    <t>μ</t>
  </si>
  <si>
    <t>Human capital H</t>
  </si>
  <si>
    <t>Time spent schooling s</t>
  </si>
  <si>
    <t>Earnings H*(1-s)</t>
  </si>
  <si>
    <t>Mother time req.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</si>
</sst>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'Ben-Porath model'!$D$8</c:f>
              <c:strCache>
                <c:ptCount val="1"/>
                <c:pt idx="0">
                  <c:v>Time spent schooling 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'Ben-Porath model'!$A$9:$A$69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cat>
          <c:val>
            <c:numRef>
              <c:f>'Ben-Porath model'!$D$9:$D$69</c:f>
              <c:numCache>
                <c:formatCode>General</c:formatCode>
                <c:ptCount val="6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0.9097581084806089</c:v>
                </c:pt>
                <c:pt idx="17">
                  <c:v>0.82309495967175805</c:v>
                </c:pt>
                <c:pt idx="18">
                  <c:v>0.75392045510108419</c:v>
                </c:pt>
                <c:pt idx="19">
                  <c:v>0.69735460422249063</c:v>
                </c:pt>
                <c:pt idx="20">
                  <c:v>0.65016279127980758</c:v>
                </c:pt>
                <c:pt idx="21">
                  <c:v>0.61011466160968908</c:v>
                </c:pt>
                <c:pt idx="22">
                  <c:v>0.57562096840737331</c:v>
                </c:pt>
                <c:pt idx="23">
                  <c:v>0.54551724776130706</c:v>
                </c:pt>
                <c:pt idx="24">
                  <c:v>0.51892942695530953</c:v>
                </c:pt>
                <c:pt idx="25">
                  <c:v>0.49518730405783801</c:v>
                </c:pt>
                <c:pt idx="26">
                  <c:v>0.47376711336335653</c:v>
                </c:pt>
                <c:pt idx="27">
                  <c:v>0.45425236939943575</c:v>
                </c:pt>
                <c:pt idx="28">
                  <c:v>0.43630654100361005</c:v>
                </c:pt>
                <c:pt idx="29">
                  <c:v>0.41965358334996766</c:v>
                </c:pt>
                <c:pt idx="30">
                  <c:v>0.40406381180378564</c:v>
                </c:pt>
                <c:pt idx="31">
                  <c:v>0.3893434839481682</c:v>
                </c:pt>
                <c:pt idx="32">
                  <c:v>0.37532700572346267</c:v>
                </c:pt>
                <c:pt idx="33">
                  <c:v>0.36187102844821672</c:v>
                </c:pt>
                <c:pt idx="34">
                  <c:v>0.34884993258346858</c:v>
                </c:pt>
                <c:pt idx="35">
                  <c:v>0.33615234695157342</c:v>
                </c:pt>
                <c:pt idx="36">
                  <c:v>0.32367845628249986</c:v>
                </c:pt>
                <c:pt idx="37">
                  <c:v>0.31133792253184961</c:v>
                </c:pt>
                <c:pt idx="38">
                  <c:v>0.29904829725870513</c:v>
                </c:pt>
                <c:pt idx="39">
                  <c:v>0.28673384054679962</c:v>
                </c:pt>
                <c:pt idx="40">
                  <c:v>0.27432469125425496</c:v>
                </c:pt>
                <c:pt idx="41">
                  <c:v>0.26175635711124995</c:v>
                </c:pt>
                <c:pt idx="42">
                  <c:v>0.24896951381989355</c:v>
                </c:pt>
                <c:pt idx="43">
                  <c:v>0.23591012184329008</c:v>
                </c:pt>
                <c:pt idx="44">
                  <c:v>0.22252988981460714</c:v>
                </c:pt>
                <c:pt idx="45">
                  <c:v>0.20878713632893403</c:v>
                </c:pt>
                <c:pt idx="46">
                  <c:v>0.19464812949652741</c:v>
                </c:pt>
                <c:pt idx="47">
                  <c:v>0.18008901886033502</c:v>
                </c:pt>
                <c:pt idx="48">
                  <c:v>0.16509852099464079</c:v>
                </c:pt>
                <c:pt idx="49">
                  <c:v>0.14968158387858016</c:v>
                </c:pt>
                <c:pt idx="50">
                  <c:v>0.13386434423416591</c:v>
                </c:pt>
                <c:pt idx="51">
                  <c:v>0.11770081896608472</c:v>
                </c:pt>
                <c:pt idx="52">
                  <c:v>0.10128195608066552</c:v>
                </c:pt>
                <c:pt idx="53">
                  <c:v>8.4747942791376471E-2</c:v>
                </c:pt>
                <c:pt idx="54">
                  <c:v>6.8305078794801188E-2</c:v>
                </c:pt>
                <c:pt idx="55">
                  <c:v>5.2249153523918346E-2</c:v>
                </c:pt>
                <c:pt idx="56">
                  <c:v>3.6998257884200671E-2</c:v>
                </c:pt>
                <c:pt idx="57">
                  <c:v>2.3139558646824619E-2</c:v>
                </c:pt>
                <c:pt idx="58">
                  <c:v>1.1497208733877769E-2</c:v>
                </c:pt>
                <c:pt idx="59">
                  <c:v>3.2330818889191064E-3</c:v>
                </c:pt>
                <c:pt idx="6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3B-40D7-BBAE-773AAB8D82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5129256"/>
        <c:axId val="565129912"/>
      </c:lineChart>
      <c:catAx>
        <c:axId val="565129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65129912"/>
        <c:crosses val="autoZero"/>
        <c:auto val="1"/>
        <c:lblAlgn val="ctr"/>
        <c:lblOffset val="100"/>
        <c:tickLblSkip val="10"/>
        <c:noMultiLvlLbl val="0"/>
      </c:catAx>
      <c:valAx>
        <c:axId val="565129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65129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'Ben-Porath model'!$C$8</c:f>
              <c:strCache>
                <c:ptCount val="1"/>
                <c:pt idx="0">
                  <c:v>Human capital H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'Ben-Porath model'!$A$9:$A$69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cat>
          <c:val>
            <c:numRef>
              <c:f>'Ben-Porath model'!$C$9:$C$69</c:f>
              <c:numCache>
                <c:formatCode>General</c:formatCode>
                <c:ptCount val="61"/>
                <c:pt idx="0">
                  <c:v>1E-3</c:v>
                </c:pt>
                <c:pt idx="1">
                  <c:v>4.1122776601683793E-3</c:v>
                </c:pt>
                <c:pt idx="2">
                  <c:v>1.0319368089825857E-2</c:v>
                </c:pt>
                <c:pt idx="3">
                  <c:v>1.9961828741948514E-2</c:v>
                </c:pt>
                <c:pt idx="4">
                  <c:v>3.3092370905432753E-2</c:v>
                </c:pt>
                <c:pt idx="5">
                  <c:v>4.9629060973186395E-2</c:v>
                </c:pt>
                <c:pt idx="6">
                  <c:v>6.9425188801540277E-2</c:v>
                </c:pt>
                <c:pt idx="7">
                  <c:v>9.230258944153949E-2</c:v>
                </c:pt>
                <c:pt idx="8">
                  <c:v>0.11806880119093255</c:v>
                </c:pt>
                <c:pt idx="9">
                  <c:v>0.14652650214720969</c:v>
                </c:pt>
                <c:pt idx="10">
                  <c:v>0.17747895734267621</c:v>
                </c:pt>
                <c:pt idx="11">
                  <c:v>0.21073326096343067</c:v>
                </c:pt>
                <c:pt idx="12">
                  <c:v>0.24610229047766696</c:v>
                </c:pt>
                <c:pt idx="13">
                  <c:v>0.28340587382801397</c:v>
                </c:pt>
                <c:pt idx="14">
                  <c:v>0.32247145843574665</c:v>
                </c:pt>
                <c:pt idx="15">
                  <c:v>0.36313445597174859</c:v>
                </c:pt>
                <c:pt idx="16">
                  <c:v>0.4052383717336468</c:v>
                </c:pt>
                <c:pt idx="17">
                  <c:v>0.44569456367028065</c:v>
                </c:pt>
                <c:pt idx="18">
                  <c:v>0.48397789215941472</c:v>
                </c:pt>
                <c:pt idx="19">
                  <c:v>0.52018436425968351</c:v>
                </c:pt>
                <c:pt idx="20">
                  <c:v>0.55440412258300109</c:v>
                </c:pt>
                <c:pt idx="21">
                  <c:v>0.58672164890899936</c:v>
                </c:pt>
                <c:pt idx="22">
                  <c:v>0.61721595007281549</c:v>
                </c:pt>
                <c:pt idx="23">
                  <c:v>0.64596072637711577</c:v>
                </c:pt>
                <c:pt idx="24">
                  <c:v>0.67302452271318547</c:v>
                </c:pt>
                <c:pt idx="25">
                  <c:v>0.69847086250865598</c:v>
                </c:pt>
                <c:pt idx="26">
                  <c:v>0.72235836455065872</c:v>
                </c:pt>
                <c:pt idx="27">
                  <c:v>0.74474084266255591</c:v>
                </c:pt>
                <c:pt idx="28">
                  <c:v>0.76566738813954704</c:v>
                </c:pt>
                <c:pt idx="29">
                  <c:v>0.78518243477301441</c:v>
                </c:pt>
                <c:pt idx="30">
                  <c:v>0.80332580621505645</c:v>
                </c:pt>
                <c:pt idx="31">
                  <c:v>0.82013274535284419</c:v>
                </c:pt>
                <c:pt idx="32">
                  <c:v>0.8356339252767776</c:v>
                </c:pt>
                <c:pt idx="33">
                  <c:v>0.84985544133643642</c:v>
                </c:pt>
                <c:pt idx="34">
                  <c:v>0.86281878368351206</c:v>
                </c:pt>
                <c:pt idx="35">
                  <c:v>0.87454078960072013</c:v>
                </c:pt>
                <c:pt idx="36">
                  <c:v>0.88503357480955258</c:v>
                </c:pt>
                <c:pt idx="37">
                  <c:v>0.89430444283700616</c:v>
                </c:pt>
                <c:pt idx="38">
                  <c:v>0.90235577140143919</c:v>
                </c:pt>
                <c:pt idx="39">
                  <c:v>0.90918487464975861</c:v>
                </c:pt>
                <c:pt idx="40">
                  <c:v>0.91478383994142121</c:v>
                </c:pt>
                <c:pt idx="41">
                  <c:v>0.91913933772842926</c:v>
                </c:pt>
                <c:pt idx="42">
                  <c:v>0.92223240292369357</c:v>
                </c:pt>
                <c:pt idx="43">
                  <c:v>0.92403818598186294</c:v>
                </c:pt>
                <c:pt idx="44">
                  <c:v>0.92452567173591149</c:v>
                </c:pt>
                <c:pt idx="45">
                  <c:v>0.92365736383831176</c:v>
                </c:pt>
                <c:pt idx="46">
                  <c:v>0.92138893244626108</c:v>
                </c:pt>
                <c:pt idx="47">
                  <c:v>0.91766882256485427</c:v>
                </c:pt>
                <c:pt idx="48">
                  <c:v>0.91243782021885722</c:v>
                </c:pt>
                <c:pt idx="49">
                  <c:v>0.90562857336129643</c:v>
                </c:pt>
                <c:pt idx="50">
                  <c:v>0.89716506414374075</c:v>
                </c:pt>
                <c:pt idx="51">
                  <c:v>0.88696202886710573</c:v>
                </c:pt>
                <c:pt idx="52">
                  <c:v>0.87492432160108569</c:v>
                </c:pt>
                <c:pt idx="53">
                  <c:v>0.86094621710277386</c:v>
                </c:pt>
                <c:pt idx="54">
                  <c:v>0.84491064827836648</c:v>
                </c:pt>
                <c:pt idx="55">
                  <c:v>0.8266883730135568</c:v>
                </c:pt>
                <c:pt idx="56">
                  <c:v>0.80613706474559677</c:v>
                </c:pt>
                <c:pt idx="57">
                  <c:v>0.78310032066010571</c:v>
                </c:pt>
                <c:pt idx="58">
                  <c:v>0.75740658086535573</c:v>
                </c:pt>
                <c:pt idx="59">
                  <c:v>0.72886795132251203</c:v>
                </c:pt>
                <c:pt idx="60">
                  <c:v>0.69727892268842528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3E-4D10-8E1E-56FD71E7A3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5129256"/>
        <c:axId val="565129912"/>
      </c:lineChart>
      <c:catAx>
        <c:axId val="565129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65129912"/>
        <c:crosses val="autoZero"/>
        <c:auto val="1"/>
        <c:lblAlgn val="ctr"/>
        <c:lblOffset val="100"/>
        <c:tickLblSkip val="10"/>
        <c:noMultiLvlLbl val="0"/>
      </c:catAx>
      <c:valAx>
        <c:axId val="565129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65129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'Ben-Porath model'!$E$8</c:f>
              <c:strCache>
                <c:ptCount val="1"/>
                <c:pt idx="0">
                  <c:v>Earnings H*(1-s)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'Ben-Porath model'!$A$9:$A$69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cat>
          <c:val>
            <c:numRef>
              <c:f>'Ben-Porath model'!$E$9:$E$69</c:f>
              <c:numCache>
                <c:formatCode>General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3.6569477181482443E-2</c:v>
                </c:pt>
                <c:pt idx="17">
                  <c:v>7.88456147601692E-2</c:v>
                </c:pt>
                <c:pt idx="18">
                  <c:v>0.11909705944372533</c:v>
                </c:pt>
                <c:pt idx="19">
                  <c:v>0.15743140279864401</c:v>
                </c:pt>
                <c:pt idx="20">
                  <c:v>0.19395119074740449</c:v>
                </c:pt>
                <c:pt idx="21">
                  <c:v>0.22875416862580641</c:v>
                </c:pt>
                <c:pt idx="22">
                  <c:v>0.26193350717542446</c:v>
                </c:pt>
                <c:pt idx="23">
                  <c:v>0.29357800876197682</c:v>
                </c:pt>
                <c:pt idx="24">
                  <c:v>0.32377229281476144</c:v>
                </c:pt>
                <c:pt idx="25">
                  <c:v>0.35259695914004174</c:v>
                </c:pt>
                <c:pt idx="26">
                  <c:v>0.38012872736361797</c:v>
                </c:pt>
                <c:pt idx="27">
                  <c:v>0.40644055029455745</c:v>
                </c:pt>
                <c:pt idx="28">
                  <c:v>0.43160169846111279</c:v>
                </c:pt>
                <c:pt idx="29">
                  <c:v>0.45567781243706662</c:v>
                </c:pt>
                <c:pt idx="30">
                  <c:v>0.47873091883545155</c:v>
                </c:pt>
                <c:pt idx="31">
                  <c:v>0.50081940497719202</c:v>
                </c:pt>
                <c:pt idx="32">
                  <c:v>0.52199794622170093</c:v>
                </c:pt>
                <c:pt idx="33">
                  <c:v>0.54231737874770702</c:v>
                </c:pt>
                <c:pt idx="34">
                  <c:v>0.56182450916376847</c:v>
                </c:pt>
                <c:pt idx="35">
                  <c:v>0.58056185067155586</c:v>
                </c:pt>
                <c:pt idx="36">
                  <c:v>0.59856727355701422</c:v>
                </c:pt>
                <c:pt idx="37">
                  <c:v>0.6158735554931295</c:v>
                </c:pt>
                <c:pt idx="38">
                  <c:v>0.63250781444227333</c:v>
                </c:pt>
                <c:pt idx="39">
                  <c:v>0.64849080377437274</c:v>
                </c:pt>
                <c:pt idx="40">
                  <c:v>0.66383604548510899</c:v>
                </c:pt>
                <c:pt idx="41">
                  <c:v>0.67854877300698868</c:v>
                </c:pt>
                <c:pt idx="42">
                  <c:v>0.69262464993882944</c:v>
                </c:pt>
                <c:pt idx="43">
                  <c:v>0.70604822493902897</c:v>
                </c:pt>
                <c:pt idx="44">
                  <c:v>0.71879107587374347</c:v>
                </c:pt>
                <c:pt idx="45">
                  <c:v>0.73080958789337835</c:v>
                </c:pt>
                <c:pt idx="46">
                  <c:v>0.74204230020679407</c:v>
                </c:pt>
                <c:pt idx="47">
                  <c:v>0.75240674467043078</c:v>
                </c:pt>
                <c:pt idx="48">
                  <c:v>0.76179568560114996</c:v>
                </c:pt>
                <c:pt idx="49">
                  <c:v>0.77007265409487868</c:v>
                </c:pt>
                <c:pt idx="50">
                  <c:v>0.77706665116233553</c:v>
                </c:pt>
                <c:pt idx="51">
                  <c:v>0.78256587167762726</c:v>
                </c:pt>
                <c:pt idx="52">
                  <c:v>0.78631027488677852</c:v>
                </c:pt>
                <c:pt idx="53">
                  <c:v>0.78798279634929602</c:v>
                </c:pt>
                <c:pt idx="54">
                  <c:v>0.78719895987314614</c:v>
                </c:pt>
                <c:pt idx="55">
                  <c:v>0.78349460529553316</c:v>
                </c:pt>
                <c:pt idx="56">
                  <c:v>0.77631139773412661</c:v>
                </c:pt>
                <c:pt idx="57">
                  <c:v>0.76497972486384402</c:v>
                </c:pt>
                <c:pt idx="58">
                  <c:v>0.7486985193087341</c:v>
                </c:pt>
                <c:pt idx="59">
                  <c:v>0.72651146154967761</c:v>
                </c:pt>
                <c:pt idx="60">
                  <c:v>0.69727892268842528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93-4739-A35D-F8C7BA2A53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5129256"/>
        <c:axId val="565129912"/>
      </c:lineChart>
      <c:catAx>
        <c:axId val="565129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65129912"/>
        <c:crosses val="autoZero"/>
        <c:auto val="1"/>
        <c:lblAlgn val="ctr"/>
        <c:lblOffset val="100"/>
        <c:tickLblSkip val="10"/>
        <c:noMultiLvlLbl val="0"/>
      </c:catAx>
      <c:valAx>
        <c:axId val="565129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65129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Motherhood earnings gap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Female With Kids Earnings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'Motherhood earnings gap'!$A$30:$A$45</c:f>
              <c:numCache>
                <c:formatCode>General</c:formatCode>
                <c:ptCount val="16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</c:numCache>
            </c:numRef>
          </c:cat>
          <c:val>
            <c:numRef>
              <c:f>'Motherhood earnings gap'!$E$30:$E$45</c:f>
              <c:numCache>
                <c:formatCode>General</c:formatCode>
                <c:ptCount val="16"/>
                <c:pt idx="0">
                  <c:v>0.19395119074740449</c:v>
                </c:pt>
                <c:pt idx="1">
                  <c:v>0.22875416862580641</c:v>
                </c:pt>
                <c:pt idx="2">
                  <c:v>0.26193350717542446</c:v>
                </c:pt>
                <c:pt idx="3">
                  <c:v>0.29357800876197682</c:v>
                </c:pt>
                <c:pt idx="4">
                  <c:v>0.32377229281476144</c:v>
                </c:pt>
                <c:pt idx="5">
                  <c:v>0.32263999933375964</c:v>
                </c:pt>
                <c:pt idx="6">
                  <c:v>0.32150770585275779</c:v>
                </c:pt>
                <c:pt idx="7">
                  <c:v>0.34770361844121311</c:v>
                </c:pt>
                <c:pt idx="8">
                  <c:v>0.37273067579862834</c:v>
                </c:pt>
                <c:pt idx="9">
                  <c:v>0.39665397212573433</c:v>
                </c:pt>
                <c:pt idx="10">
                  <c:v>0.4195349913462309</c:v>
                </c:pt>
                <c:pt idx="11">
                  <c:v>0.44143159696346301</c:v>
                </c:pt>
                <c:pt idx="12">
                  <c:v>0.46239797816149109</c:v>
                </c:pt>
                <c:pt idx="13">
                  <c:v>0.48248454566018589</c:v>
                </c:pt>
                <c:pt idx="14">
                  <c:v>0.50173776955879312</c:v>
                </c:pt>
                <c:pt idx="15">
                  <c:v>0.52019994990375229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10-4006-BCBB-57D7035B5CDD}"/>
            </c:ext>
          </c:extLst>
        </c:ser>
        <c:ser>
          <c:idx val="1"/>
          <c:order val="1"/>
          <c:tx>
            <c:v>Female Without Kids Earnings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'Motherhood earnings gap'!$A$30:$A$45</c:f>
              <c:numCache>
                <c:formatCode>General</c:formatCode>
                <c:ptCount val="16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</c:numCache>
            </c:numRef>
          </c:cat>
          <c:val>
            <c:numRef>
              <c:f>'Ben-Porath model'!$E$29:$E$44</c:f>
              <c:numCache>
                <c:formatCode>General</c:formatCode>
                <c:ptCount val="16"/>
                <c:pt idx="0">
                  <c:v>0.19395119074740449</c:v>
                </c:pt>
                <c:pt idx="1">
                  <c:v>0.22875416862580641</c:v>
                </c:pt>
                <c:pt idx="2">
                  <c:v>0.26193350717542446</c:v>
                </c:pt>
                <c:pt idx="3">
                  <c:v>0.29357800876197682</c:v>
                </c:pt>
                <c:pt idx="4">
                  <c:v>0.32377229281476144</c:v>
                </c:pt>
                <c:pt idx="5">
                  <c:v>0.35259695914004174</c:v>
                </c:pt>
                <c:pt idx="6">
                  <c:v>0.38012872736361797</c:v>
                </c:pt>
                <c:pt idx="7">
                  <c:v>0.40644055029455745</c:v>
                </c:pt>
                <c:pt idx="8">
                  <c:v>0.43160169846111279</c:v>
                </c:pt>
                <c:pt idx="9">
                  <c:v>0.45567781243706662</c:v>
                </c:pt>
                <c:pt idx="10">
                  <c:v>0.47873091883545155</c:v>
                </c:pt>
                <c:pt idx="11">
                  <c:v>0.50081940497719202</c:v>
                </c:pt>
                <c:pt idx="12">
                  <c:v>0.52199794622170093</c:v>
                </c:pt>
                <c:pt idx="13">
                  <c:v>0.54231737874770702</c:v>
                </c:pt>
                <c:pt idx="14">
                  <c:v>0.56182450916376847</c:v>
                </c:pt>
                <c:pt idx="15">
                  <c:v>0.58056185067155586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10-4006-BCBB-57D7035B5C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5129256"/>
        <c:axId val="565129912"/>
      </c:lineChart>
      <c:catAx>
        <c:axId val="565129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65129912"/>
        <c:crosses val="autoZero"/>
        <c:auto val="1"/>
        <c:lblAlgn val="ctr"/>
        <c:lblOffset val="100"/>
        <c:noMultiLvlLbl val="0"/>
      </c:catAx>
      <c:valAx>
        <c:axId val="565129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65129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2163888888888899"/>
          <c:y val="0.63041593759113435"/>
          <c:w val="0.47558333333333336"/>
          <c:h val="0.15625109361329834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14</xdr:col>
      <xdr:colOff>304800</xdr:colOff>
      <xdr:row>15</xdr:row>
      <xdr:rowOff>76200</xdr:rowOff>
    </xdr:to>
    <xdr:graphicFrame macro="">
      <xdr:nvGraphicFramePr>
        <xdr:cNvPr id="4" name="Wykres 3">
          <a:extLst>
            <a:ext uri="{FF2B5EF4-FFF2-40B4-BE49-F238E27FC236}">
              <a16:creationId xmlns:a16="http://schemas.microsoft.com/office/drawing/2014/main" id="{02A185B7-27B6-45E9-8890-8E8AA17EF5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16</xdr:row>
      <xdr:rowOff>0</xdr:rowOff>
    </xdr:from>
    <xdr:to>
      <xdr:col>14</xdr:col>
      <xdr:colOff>304800</xdr:colOff>
      <xdr:row>30</xdr:row>
      <xdr:rowOff>76200</xdr:rowOff>
    </xdr:to>
    <xdr:graphicFrame macro="">
      <xdr:nvGraphicFramePr>
        <xdr:cNvPr id="5" name="Wykres 4">
          <a:extLst>
            <a:ext uri="{FF2B5EF4-FFF2-40B4-BE49-F238E27FC236}">
              <a16:creationId xmlns:a16="http://schemas.microsoft.com/office/drawing/2014/main" id="{8AA306A4-B36B-4714-B149-14CC8F7BCF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31</xdr:row>
      <xdr:rowOff>0</xdr:rowOff>
    </xdr:from>
    <xdr:to>
      <xdr:col>14</xdr:col>
      <xdr:colOff>304800</xdr:colOff>
      <xdr:row>45</xdr:row>
      <xdr:rowOff>76200</xdr:rowOff>
    </xdr:to>
    <xdr:graphicFrame macro="">
      <xdr:nvGraphicFramePr>
        <xdr:cNvPr id="6" name="Wykres 5">
          <a:extLst>
            <a:ext uri="{FF2B5EF4-FFF2-40B4-BE49-F238E27FC236}">
              <a16:creationId xmlns:a16="http://schemas.microsoft.com/office/drawing/2014/main" id="{0CAA208A-8483-476E-ADE8-4E9A007B9A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14</xdr:col>
      <xdr:colOff>304800</xdr:colOff>
      <xdr:row>15</xdr:row>
      <xdr:rowOff>76200</xdr:rowOff>
    </xdr:to>
    <xdr:graphicFrame macro="">
      <xdr:nvGraphicFramePr>
        <xdr:cNvPr id="13" name="Wykres 12">
          <a:extLst>
            <a:ext uri="{FF2B5EF4-FFF2-40B4-BE49-F238E27FC236}">
              <a16:creationId xmlns:a16="http://schemas.microsoft.com/office/drawing/2014/main" id="{7A1953E8-2318-4FBB-A90F-ED4E57380E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9"/>
  <sheetViews>
    <sheetView tabSelected="1" workbookViewId="0"/>
  </sheetViews>
  <sheetFormatPr defaultRowHeight="15" x14ac:dyDescent="0.25"/>
  <sheetData>
    <row r="1" spans="1:5" x14ac:dyDescent="0.25">
      <c r="A1" t="s">
        <v>0</v>
      </c>
    </row>
    <row r="2" spans="1:5" x14ac:dyDescent="0.25">
      <c r="B2" t="s">
        <v>1</v>
      </c>
      <c r="C2">
        <v>0.1</v>
      </c>
    </row>
    <row r="3" spans="1:5" x14ac:dyDescent="0.25">
      <c r="B3" t="s">
        <v>2</v>
      </c>
      <c r="C3">
        <f>10^-3</f>
        <v>1E-3</v>
      </c>
    </row>
    <row r="4" spans="1:5" x14ac:dyDescent="0.25">
      <c r="B4" s="1" t="s">
        <v>3</v>
      </c>
      <c r="C4">
        <v>0.5</v>
      </c>
    </row>
    <row r="5" spans="1:5" x14ac:dyDescent="0.25">
      <c r="B5" s="1" t="s">
        <v>4</v>
      </c>
      <c r="C5">
        <v>0.05</v>
      </c>
    </row>
    <row r="6" spans="1:5" x14ac:dyDescent="0.25">
      <c r="B6" t="s">
        <v>5</v>
      </c>
      <c r="C6">
        <v>0.03</v>
      </c>
    </row>
    <row r="8" spans="1:5" x14ac:dyDescent="0.25">
      <c r="A8" t="s">
        <v>6</v>
      </c>
      <c r="B8" s="1" t="s">
        <v>7</v>
      </c>
      <c r="C8" t="s">
        <v>8</v>
      </c>
      <c r="D8" t="s">
        <v>9</v>
      </c>
      <c r="E8" t="s">
        <v>10</v>
      </c>
    </row>
    <row r="9" spans="1:5" x14ac:dyDescent="0.25">
      <c r="A9">
        <v>0</v>
      </c>
      <c r="B9">
        <f t="shared" ref="B9:B67" si="0">(1+(1-$C$5)*B10)/(1+$C$6)</f>
        <v>12.402255383268859</v>
      </c>
      <c r="C9">
        <f>C3</f>
        <v>1E-3</v>
      </c>
      <c r="D9">
        <f>MIN(1,(B9*$C$4*$C$2)^(1/(1-$C$4))/C9)</f>
        <v>1</v>
      </c>
      <c r="E9">
        <f>C9*(1-D9)</f>
        <v>0</v>
      </c>
    </row>
    <row r="10" spans="1:5" x14ac:dyDescent="0.25">
      <c r="A10">
        <v>1</v>
      </c>
      <c r="B10">
        <f t="shared" si="0"/>
        <v>12.394024257649395</v>
      </c>
      <c r="C10">
        <f>$C$2*(C9*D9)^$C$4+(1-$C$5)*C9</f>
        <v>4.1122776601683793E-3</v>
      </c>
      <c r="D10">
        <f t="shared" ref="D10:D69" si="1">MIN(1,(B10*$C$4*$C$2)^(1/(1-$C$4))/C10)</f>
        <v>1</v>
      </c>
      <c r="E10">
        <f t="shared" ref="E10:E69" si="2">C10*(1-D10)</f>
        <v>0</v>
      </c>
    </row>
    <row r="11" spans="1:5" x14ac:dyDescent="0.25">
      <c r="A11">
        <v>2</v>
      </c>
      <c r="B11">
        <f t="shared" si="0"/>
        <v>12.385099984609344</v>
      </c>
      <c r="C11">
        <f t="shared" ref="C11:C69" si="3">$C$2*(C10*D10)^$C$4+(1-$C$5)*C10</f>
        <v>1.0319368089825857E-2</v>
      </c>
      <c r="D11">
        <f t="shared" si="1"/>
        <v>1</v>
      </c>
      <c r="E11">
        <f t="shared" si="2"/>
        <v>0</v>
      </c>
    </row>
    <row r="12" spans="1:5" x14ac:dyDescent="0.25">
      <c r="A12">
        <v>3</v>
      </c>
      <c r="B12">
        <f t="shared" si="0"/>
        <v>12.375424193839605</v>
      </c>
      <c r="C12">
        <f t="shared" si="3"/>
        <v>1.9961828741948514E-2</v>
      </c>
      <c r="D12">
        <f t="shared" si="1"/>
        <v>1</v>
      </c>
      <c r="E12">
        <f t="shared" si="2"/>
        <v>0</v>
      </c>
    </row>
    <row r="13" spans="1:5" x14ac:dyDescent="0.25">
      <c r="A13">
        <v>4</v>
      </c>
      <c r="B13">
        <f t="shared" si="0"/>
        <v>12.364933599636625</v>
      </c>
      <c r="C13">
        <f t="shared" si="3"/>
        <v>3.3092370905432753E-2</v>
      </c>
      <c r="D13">
        <f t="shared" si="1"/>
        <v>1</v>
      </c>
      <c r="E13">
        <f t="shared" si="2"/>
        <v>0</v>
      </c>
    </row>
    <row r="14" spans="1:5" x14ac:dyDescent="0.25">
      <c r="A14">
        <v>5</v>
      </c>
      <c r="B14">
        <f t="shared" si="0"/>
        <v>12.353559586974448</v>
      </c>
      <c r="C14">
        <f t="shared" si="3"/>
        <v>4.9629060973186395E-2</v>
      </c>
      <c r="D14">
        <f t="shared" si="1"/>
        <v>1</v>
      </c>
      <c r="E14">
        <f t="shared" si="2"/>
        <v>0</v>
      </c>
    </row>
    <row r="15" spans="1:5" x14ac:dyDescent="0.25">
      <c r="A15">
        <v>6</v>
      </c>
      <c r="B15">
        <f t="shared" si="0"/>
        <v>12.341227762719665</v>
      </c>
      <c r="C15">
        <f t="shared" si="3"/>
        <v>6.9425188801540277E-2</v>
      </c>
      <c r="D15">
        <f t="shared" si="1"/>
        <v>1</v>
      </c>
      <c r="E15">
        <f t="shared" si="2"/>
        <v>0</v>
      </c>
    </row>
    <row r="16" spans="1:5" x14ac:dyDescent="0.25">
      <c r="A16">
        <v>7</v>
      </c>
      <c r="B16">
        <f t="shared" si="0"/>
        <v>12.327857469053953</v>
      </c>
      <c r="C16">
        <f t="shared" si="3"/>
        <v>9.230258944153949E-2</v>
      </c>
      <c r="D16">
        <f t="shared" si="1"/>
        <v>1</v>
      </c>
      <c r="E16">
        <f t="shared" si="2"/>
        <v>0</v>
      </c>
    </row>
    <row r="17" spans="1:5" x14ac:dyDescent="0.25">
      <c r="A17">
        <v>8</v>
      </c>
      <c r="B17">
        <f t="shared" si="0"/>
        <v>12.313361255921656</v>
      </c>
      <c r="C17">
        <f t="shared" si="3"/>
        <v>0.11806880119093255</v>
      </c>
      <c r="D17">
        <f t="shared" si="1"/>
        <v>1</v>
      </c>
      <c r="E17">
        <f t="shared" si="2"/>
        <v>0</v>
      </c>
    </row>
    <row r="18" spans="1:5" x14ac:dyDescent="0.25">
      <c r="A18">
        <v>9</v>
      </c>
      <c r="B18">
        <f t="shared" si="0"/>
        <v>12.297644309051902</v>
      </c>
      <c r="C18">
        <f t="shared" si="3"/>
        <v>0.14652650214720969</v>
      </c>
      <c r="D18">
        <f t="shared" si="1"/>
        <v>1</v>
      </c>
      <c r="E18">
        <f t="shared" si="2"/>
        <v>0</v>
      </c>
    </row>
    <row r="19" spans="1:5" x14ac:dyDescent="0.25">
      <c r="A19">
        <v>10</v>
      </c>
      <c r="B19">
        <f t="shared" si="0"/>
        <v>12.280603829814169</v>
      </c>
      <c r="C19">
        <f t="shared" si="3"/>
        <v>0.17747895734267621</v>
      </c>
      <c r="D19">
        <f t="shared" si="1"/>
        <v>1</v>
      </c>
      <c r="E19">
        <f t="shared" si="2"/>
        <v>0</v>
      </c>
    </row>
    <row r="20" spans="1:5" x14ac:dyDescent="0.25">
      <c r="A20">
        <v>11</v>
      </c>
      <c r="B20">
        <f t="shared" si="0"/>
        <v>12.262128362851152</v>
      </c>
      <c r="C20">
        <f t="shared" si="3"/>
        <v>0.21073326096343067</v>
      </c>
      <c r="D20">
        <f t="shared" si="1"/>
        <v>1</v>
      </c>
      <c r="E20">
        <f t="shared" si="2"/>
        <v>0</v>
      </c>
    </row>
    <row r="21" spans="1:5" x14ac:dyDescent="0.25">
      <c r="A21">
        <v>12</v>
      </c>
      <c r="B21">
        <f t="shared" si="0"/>
        <v>12.242097067091249</v>
      </c>
      <c r="C21">
        <f t="shared" si="3"/>
        <v>0.24610229047766696</v>
      </c>
      <c r="D21">
        <f t="shared" si="1"/>
        <v>1</v>
      </c>
      <c r="E21">
        <f t="shared" si="2"/>
        <v>0</v>
      </c>
    </row>
    <row r="22" spans="1:5" x14ac:dyDescent="0.25">
      <c r="A22">
        <v>13</v>
      </c>
      <c r="B22">
        <f t="shared" si="0"/>
        <v>12.220378925372618</v>
      </c>
      <c r="C22">
        <f t="shared" si="3"/>
        <v>0.28340587382801397</v>
      </c>
      <c r="D22">
        <f t="shared" si="1"/>
        <v>1</v>
      </c>
      <c r="E22">
        <f t="shared" si="2"/>
        <v>0</v>
      </c>
    </row>
    <row r="23" spans="1:5" x14ac:dyDescent="0.25">
      <c r="A23">
        <v>14</v>
      </c>
      <c r="B23">
        <f t="shared" si="0"/>
        <v>12.19683188750926</v>
      </c>
      <c r="C23">
        <f t="shared" si="3"/>
        <v>0.32247145843574665</v>
      </c>
      <c r="D23">
        <f t="shared" si="1"/>
        <v>1</v>
      </c>
      <c r="E23">
        <f t="shared" si="2"/>
        <v>0</v>
      </c>
    </row>
    <row r="24" spans="1:5" x14ac:dyDescent="0.25">
      <c r="A24">
        <v>15</v>
      </c>
      <c r="B24">
        <f t="shared" si="0"/>
        <v>12.171301941194251</v>
      </c>
      <c r="C24">
        <f t="shared" si="3"/>
        <v>0.36313445597174859</v>
      </c>
      <c r="D24">
        <f t="shared" si="1"/>
        <v>1</v>
      </c>
      <c r="E24">
        <f t="shared" si="2"/>
        <v>0</v>
      </c>
    </row>
    <row r="25" spans="1:5" x14ac:dyDescent="0.25">
      <c r="A25">
        <v>16</v>
      </c>
      <c r="B25">
        <f t="shared" si="0"/>
        <v>12.143622104663242</v>
      </c>
      <c r="C25">
        <f t="shared" si="3"/>
        <v>0.4052383717336468</v>
      </c>
      <c r="D25">
        <f t="shared" si="1"/>
        <v>0.9097581084806089</v>
      </c>
      <c r="E25">
        <f t="shared" si="2"/>
        <v>3.6569477181482443E-2</v>
      </c>
    </row>
    <row r="26" spans="1:5" x14ac:dyDescent="0.25">
      <c r="A26">
        <v>17</v>
      </c>
      <c r="B26">
        <f t="shared" si="0"/>
        <v>12.113611334529622</v>
      </c>
      <c r="C26">
        <f t="shared" si="3"/>
        <v>0.44569456367028065</v>
      </c>
      <c r="D26">
        <f t="shared" si="1"/>
        <v>0.82309495967175805</v>
      </c>
      <c r="E26">
        <f t="shared" si="2"/>
        <v>7.88456147601692E-2</v>
      </c>
    </row>
    <row r="27" spans="1:5" x14ac:dyDescent="0.25">
      <c r="A27">
        <v>18</v>
      </c>
      <c r="B27">
        <f t="shared" si="0"/>
        <v>12.081073341647906</v>
      </c>
      <c r="C27">
        <f t="shared" si="3"/>
        <v>0.48397789215941472</v>
      </c>
      <c r="D27">
        <f t="shared" si="1"/>
        <v>0.75392045510108419</v>
      </c>
      <c r="E27">
        <f t="shared" si="2"/>
        <v>0.11909705944372533</v>
      </c>
    </row>
    <row r="28" spans="1:5" x14ac:dyDescent="0.25">
      <c r="A28">
        <v>19</v>
      </c>
      <c r="B28">
        <f t="shared" si="0"/>
        <v>12.045795307260361</v>
      </c>
      <c r="C28">
        <f t="shared" si="3"/>
        <v>0.52018436425968351</v>
      </c>
      <c r="D28">
        <f t="shared" si="1"/>
        <v>0.69735460422249063</v>
      </c>
      <c r="E28">
        <f t="shared" si="2"/>
        <v>0.15743140279864401</v>
      </c>
    </row>
    <row r="29" spans="1:5" x14ac:dyDescent="0.25">
      <c r="A29">
        <v>20</v>
      </c>
      <c r="B29">
        <f t="shared" si="0"/>
        <v>12.007546491029656</v>
      </c>
      <c r="C29">
        <f t="shared" si="3"/>
        <v>0.55440412258300109</v>
      </c>
      <c r="D29">
        <f t="shared" si="1"/>
        <v>0.65016279127980758</v>
      </c>
      <c r="E29">
        <f t="shared" si="2"/>
        <v>0.19395119074740449</v>
      </c>
    </row>
    <row r="30" spans="1:5" x14ac:dyDescent="0.25">
      <c r="A30">
        <v>21</v>
      </c>
      <c r="B30">
        <f t="shared" si="0"/>
        <v>11.966076721853208</v>
      </c>
      <c r="C30">
        <f t="shared" si="3"/>
        <v>0.58672164890899936</v>
      </c>
      <c r="D30">
        <f t="shared" si="1"/>
        <v>0.61011466160968908</v>
      </c>
      <c r="E30">
        <f t="shared" si="2"/>
        <v>0.22875416862580641</v>
      </c>
    </row>
    <row r="31" spans="1:5" x14ac:dyDescent="0.25">
      <c r="A31">
        <v>22</v>
      </c>
      <c r="B31">
        <f t="shared" si="0"/>
        <v>11.921114761588214</v>
      </c>
      <c r="C31">
        <f t="shared" si="3"/>
        <v>0.61721595007281549</v>
      </c>
      <c r="D31">
        <f t="shared" si="1"/>
        <v>0.57562096840737331</v>
      </c>
      <c r="E31">
        <f t="shared" si="2"/>
        <v>0.26193350717542446</v>
      </c>
    </row>
    <row r="32" spans="1:5" x14ac:dyDescent="0.25">
      <c r="A32">
        <v>23</v>
      </c>
      <c r="B32">
        <f t="shared" si="0"/>
        <v>11.872366530985117</v>
      </c>
      <c r="C32">
        <f t="shared" si="3"/>
        <v>0.64596072637711577</v>
      </c>
      <c r="D32">
        <f t="shared" si="1"/>
        <v>0.54551724776130706</v>
      </c>
      <c r="E32">
        <f t="shared" si="2"/>
        <v>0.29357800876197682</v>
      </c>
    </row>
    <row r="33" spans="1:5" x14ac:dyDescent="0.25">
      <c r="A33">
        <v>24</v>
      </c>
      <c r="B33">
        <f t="shared" si="0"/>
        <v>11.81951318622597</v>
      </c>
      <c r="C33">
        <f t="shared" si="3"/>
        <v>0.67302452271318547</v>
      </c>
      <c r="D33">
        <f t="shared" si="1"/>
        <v>0.51892942695530953</v>
      </c>
      <c r="E33">
        <f t="shared" si="2"/>
        <v>0.32377229281476144</v>
      </c>
    </row>
    <row r="34" spans="1:5" x14ac:dyDescent="0.25">
      <c r="A34">
        <v>25</v>
      </c>
      <c r="B34">
        <f t="shared" si="0"/>
        <v>11.762209033487105</v>
      </c>
      <c r="C34">
        <f t="shared" si="3"/>
        <v>0.69847086250865598</v>
      </c>
      <c r="D34">
        <f t="shared" si="1"/>
        <v>0.49518730405783801</v>
      </c>
      <c r="E34">
        <f t="shared" si="2"/>
        <v>0.35259695914004174</v>
      </c>
    </row>
    <row r="35" spans="1:5" x14ac:dyDescent="0.25">
      <c r="A35">
        <v>26</v>
      </c>
      <c r="B35">
        <f t="shared" si="0"/>
        <v>11.70007926788602</v>
      </c>
      <c r="C35">
        <f t="shared" si="3"/>
        <v>0.72235836455065872</v>
      </c>
      <c r="D35">
        <f t="shared" si="1"/>
        <v>0.47376711336335653</v>
      </c>
      <c r="E35">
        <f t="shared" si="2"/>
        <v>0.38012872736361797</v>
      </c>
    </row>
    <row r="36" spans="1:5" x14ac:dyDescent="0.25">
      <c r="A36">
        <v>27</v>
      </c>
      <c r="B36">
        <f t="shared" si="0"/>
        <v>11.632717522023791</v>
      </c>
      <c r="C36">
        <f t="shared" si="3"/>
        <v>0.74474084266255591</v>
      </c>
      <c r="D36">
        <f t="shared" si="1"/>
        <v>0.45425236939943575</v>
      </c>
      <c r="E36">
        <f t="shared" si="2"/>
        <v>0.40644055029455745</v>
      </c>
    </row>
    <row r="37" spans="1:5" x14ac:dyDescent="0.25">
      <c r="A37">
        <v>28</v>
      </c>
      <c r="B37">
        <f t="shared" si="0"/>
        <v>11.559683208088952</v>
      </c>
      <c r="C37">
        <f t="shared" si="3"/>
        <v>0.76566738813954704</v>
      </c>
      <c r="D37">
        <f t="shared" si="1"/>
        <v>0.43630654100361005</v>
      </c>
      <c r="E37">
        <f t="shared" si="2"/>
        <v>0.43160169846111279</v>
      </c>
    </row>
    <row r="38" spans="1:5" x14ac:dyDescent="0.25">
      <c r="A38">
        <v>29</v>
      </c>
      <c r="B38">
        <f t="shared" si="0"/>
        <v>11.480498636138549</v>
      </c>
      <c r="C38">
        <f t="shared" si="3"/>
        <v>0.78518243477301441</v>
      </c>
      <c r="D38">
        <f t="shared" si="1"/>
        <v>0.41965358334996766</v>
      </c>
      <c r="E38">
        <f t="shared" si="2"/>
        <v>0.45567781243706662</v>
      </c>
    </row>
    <row r="39" spans="1:5" x14ac:dyDescent="0.25">
      <c r="A39">
        <v>30</v>
      </c>
      <c r="B39">
        <f t="shared" si="0"/>
        <v>11.394645889708112</v>
      </c>
      <c r="C39">
        <f t="shared" si="3"/>
        <v>0.80332580621505645</v>
      </c>
      <c r="D39">
        <f t="shared" si="1"/>
        <v>0.40406381180378564</v>
      </c>
      <c r="E39">
        <f t="shared" si="2"/>
        <v>0.47873091883545155</v>
      </c>
    </row>
    <row r="40" spans="1:5" x14ac:dyDescent="0.25">
      <c r="A40">
        <v>31</v>
      </c>
      <c r="B40">
        <f t="shared" si="0"/>
        <v>11.301563438315112</v>
      </c>
      <c r="C40">
        <f t="shared" si="3"/>
        <v>0.82013274535284419</v>
      </c>
      <c r="D40">
        <f t="shared" si="1"/>
        <v>0.3893434839481682</v>
      </c>
      <c r="E40">
        <f t="shared" si="2"/>
        <v>0.50081940497719202</v>
      </c>
    </row>
    <row r="41" spans="1:5" x14ac:dyDescent="0.25">
      <c r="A41">
        <v>32</v>
      </c>
      <c r="B41">
        <f t="shared" si="0"/>
        <v>11.200642464699543</v>
      </c>
      <c r="C41">
        <f t="shared" si="3"/>
        <v>0.8356339252767776</v>
      </c>
      <c r="D41">
        <f t="shared" si="1"/>
        <v>0.37532700572346267</v>
      </c>
      <c r="E41">
        <f t="shared" si="2"/>
        <v>0.52199794622170093</v>
      </c>
    </row>
    <row r="42" spans="1:5" x14ac:dyDescent="0.25">
      <c r="A42">
        <v>33</v>
      </c>
      <c r="B42">
        <f t="shared" si="0"/>
        <v>11.091222882779505</v>
      </c>
      <c r="C42">
        <f t="shared" si="3"/>
        <v>0.84985544133643642</v>
      </c>
      <c r="D42">
        <f t="shared" si="1"/>
        <v>0.36187102844821672</v>
      </c>
      <c r="E42">
        <f t="shared" si="2"/>
        <v>0.54231737874770702</v>
      </c>
    </row>
    <row r="43" spans="1:5" x14ac:dyDescent="0.25">
      <c r="A43">
        <v>34</v>
      </c>
      <c r="B43">
        <f t="shared" si="0"/>
        <v>10.972589020276727</v>
      </c>
      <c r="C43">
        <f t="shared" si="3"/>
        <v>0.86281878368351206</v>
      </c>
      <c r="D43">
        <f t="shared" si="1"/>
        <v>0.34884993258346858</v>
      </c>
      <c r="E43">
        <f t="shared" si="2"/>
        <v>0.56182450916376847</v>
      </c>
    </row>
    <row r="44" spans="1:5" x14ac:dyDescent="0.25">
      <c r="A44">
        <v>35</v>
      </c>
      <c r="B44">
        <f t="shared" si="0"/>
        <v>10.843964937773716</v>
      </c>
      <c r="C44">
        <f t="shared" si="3"/>
        <v>0.87454078960072013</v>
      </c>
      <c r="D44">
        <f t="shared" si="1"/>
        <v>0.33615234695157342</v>
      </c>
      <c r="E44">
        <f t="shared" si="2"/>
        <v>0.58056185067155586</v>
      </c>
    </row>
    <row r="45" spans="1:5" x14ac:dyDescent="0.25">
      <c r="A45">
        <v>36</v>
      </c>
      <c r="B45">
        <f t="shared" si="0"/>
        <v>10.704509353586241</v>
      </c>
      <c r="C45">
        <f t="shared" si="3"/>
        <v>0.88503357480955258</v>
      </c>
      <c r="D45">
        <f t="shared" si="1"/>
        <v>0.32367845628249986</v>
      </c>
      <c r="E45">
        <f t="shared" si="2"/>
        <v>0.59856727355701422</v>
      </c>
    </row>
    <row r="46" spans="1:5" x14ac:dyDescent="0.25">
      <c r="A46">
        <v>37</v>
      </c>
      <c r="B46">
        <f t="shared" si="0"/>
        <v>10.553310141256661</v>
      </c>
      <c r="C46">
        <f t="shared" si="3"/>
        <v>0.89430444283700616</v>
      </c>
      <c r="D46">
        <f t="shared" si="1"/>
        <v>0.31133792253184961</v>
      </c>
      <c r="E46">
        <f t="shared" si="2"/>
        <v>0.6158735554931295</v>
      </c>
    </row>
    <row r="47" spans="1:5" x14ac:dyDescent="0.25">
      <c r="A47">
        <v>38</v>
      </c>
      <c r="B47">
        <f t="shared" si="0"/>
        <v>10.389378363678276</v>
      </c>
      <c r="C47">
        <f t="shared" si="3"/>
        <v>0.90235577140143919</v>
      </c>
      <c r="D47">
        <f t="shared" si="1"/>
        <v>0.29904829725870513</v>
      </c>
      <c r="E47">
        <f t="shared" si="2"/>
        <v>0.63250781444227333</v>
      </c>
    </row>
    <row r="48" spans="1:5" x14ac:dyDescent="0.25">
      <c r="A48">
        <v>39</v>
      </c>
      <c r="B48">
        <f t="shared" si="0"/>
        <v>10.21164180483013</v>
      </c>
      <c r="C48">
        <f t="shared" si="3"/>
        <v>0.90918487464975861</v>
      </c>
      <c r="D48">
        <f t="shared" si="1"/>
        <v>0.28673384054679962</v>
      </c>
      <c r="E48">
        <f t="shared" si="2"/>
        <v>0.64849080377437274</v>
      </c>
    </row>
    <row r="49" spans="1:5" x14ac:dyDescent="0.25">
      <c r="A49">
        <v>40</v>
      </c>
      <c r="B49">
        <f t="shared" si="0"/>
        <v>10.018937956815824</v>
      </c>
      <c r="C49">
        <f t="shared" si="3"/>
        <v>0.91478383994142121</v>
      </c>
      <c r="D49">
        <f t="shared" si="1"/>
        <v>0.27432469125425496</v>
      </c>
      <c r="E49">
        <f t="shared" si="2"/>
        <v>0.66383604548510899</v>
      </c>
    </row>
    <row r="50" spans="1:5" x14ac:dyDescent="0.25">
      <c r="A50">
        <v>41</v>
      </c>
      <c r="B50">
        <f t="shared" si="0"/>
        <v>9.8100064163371581</v>
      </c>
      <c r="C50">
        <f t="shared" si="3"/>
        <v>0.91913933772842926</v>
      </c>
      <c r="D50">
        <f t="shared" si="1"/>
        <v>0.26175635711124995</v>
      </c>
      <c r="E50">
        <f t="shared" si="2"/>
        <v>0.67854877300698868</v>
      </c>
    </row>
    <row r="51" spans="1:5" x14ac:dyDescent="0.25">
      <c r="A51">
        <v>42</v>
      </c>
      <c r="B51">
        <f t="shared" si="0"/>
        <v>9.583480640870814</v>
      </c>
      <c r="C51">
        <f t="shared" si="3"/>
        <v>0.92223240292369357</v>
      </c>
      <c r="D51">
        <f t="shared" si="1"/>
        <v>0.24896951381989355</v>
      </c>
      <c r="E51">
        <f t="shared" si="2"/>
        <v>0.69262464993882944</v>
      </c>
    </row>
    <row r="52" spans="1:5" x14ac:dyDescent="0.25">
      <c r="A52">
        <v>43</v>
      </c>
      <c r="B52">
        <f t="shared" si="0"/>
        <v>9.337879010628356</v>
      </c>
      <c r="C52">
        <f t="shared" si="3"/>
        <v>0.92403818598186294</v>
      </c>
      <c r="D52">
        <f t="shared" si="1"/>
        <v>0.23591012184329008</v>
      </c>
      <c r="E52">
        <f t="shared" si="2"/>
        <v>0.70604822493902897</v>
      </c>
    </row>
    <row r="53" spans="1:5" x14ac:dyDescent="0.25">
      <c r="A53">
        <v>44</v>
      </c>
      <c r="B53">
        <f t="shared" si="0"/>
        <v>9.0715951378391662</v>
      </c>
      <c r="C53">
        <f t="shared" si="3"/>
        <v>0.92452567173591149</v>
      </c>
      <c r="D53">
        <f t="shared" si="1"/>
        <v>0.22252988981460714</v>
      </c>
      <c r="E53">
        <f t="shared" si="2"/>
        <v>0.71879107587374347</v>
      </c>
    </row>
    <row r="54" spans="1:5" x14ac:dyDescent="0.25">
      <c r="A54">
        <v>45</v>
      </c>
      <c r="B54">
        <f t="shared" si="0"/>
        <v>8.7828873599729924</v>
      </c>
      <c r="C54">
        <f t="shared" si="3"/>
        <v>0.92365736383831176</v>
      </c>
      <c r="D54">
        <f t="shared" si="1"/>
        <v>0.20878713632893403</v>
      </c>
      <c r="E54">
        <f t="shared" si="2"/>
        <v>0.73080958789337835</v>
      </c>
    </row>
    <row r="55" spans="1:5" x14ac:dyDescent="0.25">
      <c r="A55">
        <v>46</v>
      </c>
      <c r="B55">
        <f t="shared" si="0"/>
        <v>8.4698673481812445</v>
      </c>
      <c r="C55">
        <f t="shared" si="3"/>
        <v>0.92138893244626108</v>
      </c>
      <c r="D55">
        <f t="shared" si="1"/>
        <v>0.19464812949652741</v>
      </c>
      <c r="E55">
        <f t="shared" si="2"/>
        <v>0.74204230020679407</v>
      </c>
    </row>
    <row r="56" spans="1:5" x14ac:dyDescent="0.25">
      <c r="A56">
        <v>47</v>
      </c>
      <c r="B56">
        <f t="shared" si="0"/>
        <v>8.1304877564491402</v>
      </c>
      <c r="C56">
        <f t="shared" si="3"/>
        <v>0.91766882256485427</v>
      </c>
      <c r="D56">
        <f t="shared" si="1"/>
        <v>0.18008901886033502</v>
      </c>
      <c r="E56">
        <f t="shared" si="2"/>
        <v>0.75240674467043078</v>
      </c>
    </row>
    <row r="57" spans="1:5" x14ac:dyDescent="0.25">
      <c r="A57">
        <v>48</v>
      </c>
      <c r="B57">
        <f t="shared" si="0"/>
        <v>7.7625288306764375</v>
      </c>
      <c r="C57">
        <f t="shared" si="3"/>
        <v>0.91243782021885722</v>
      </c>
      <c r="D57">
        <f t="shared" si="1"/>
        <v>0.16509852099464079</v>
      </c>
      <c r="E57">
        <f t="shared" si="2"/>
        <v>0.76179568560114996</v>
      </c>
    </row>
    <row r="58" spans="1:5" x14ac:dyDescent="0.25">
      <c r="A58">
        <v>49</v>
      </c>
      <c r="B58">
        <f t="shared" si="0"/>
        <v>7.3635838901018227</v>
      </c>
      <c r="C58">
        <f t="shared" si="3"/>
        <v>0.90562857336129643</v>
      </c>
      <c r="D58">
        <f t="shared" si="1"/>
        <v>0.14968158387858016</v>
      </c>
      <c r="E58">
        <f t="shared" si="2"/>
        <v>0.77007265409487868</v>
      </c>
    </row>
    <row r="59" spans="1:5" x14ac:dyDescent="0.25">
      <c r="A59">
        <v>50</v>
      </c>
      <c r="B59">
        <f t="shared" si="0"/>
        <v>6.9310435861103983</v>
      </c>
      <c r="C59">
        <f t="shared" si="3"/>
        <v>0.89716506414374075</v>
      </c>
      <c r="D59">
        <f t="shared" si="1"/>
        <v>0.13386434423416591</v>
      </c>
      <c r="E59">
        <f t="shared" si="2"/>
        <v>0.77706665116233553</v>
      </c>
    </row>
    <row r="60" spans="1:5" x14ac:dyDescent="0.25">
      <c r="A60">
        <v>51</v>
      </c>
      <c r="B60">
        <f t="shared" si="0"/>
        <v>6.4620788354670635</v>
      </c>
      <c r="C60">
        <f t="shared" si="3"/>
        <v>0.88696202886710573</v>
      </c>
      <c r="D60">
        <f t="shared" si="1"/>
        <v>0.11770081896608472</v>
      </c>
      <c r="E60">
        <f t="shared" si="2"/>
        <v>0.78256587167762726</v>
      </c>
    </row>
    <row r="61" spans="1:5" x14ac:dyDescent="0.25">
      <c r="A61">
        <v>52</v>
      </c>
      <c r="B61">
        <f t="shared" si="0"/>
        <v>5.9536223163485014</v>
      </c>
      <c r="C61">
        <f t="shared" si="3"/>
        <v>0.87492432160108569</v>
      </c>
      <c r="D61">
        <f t="shared" si="1"/>
        <v>0.10128195608066552</v>
      </c>
      <c r="E61">
        <f t="shared" si="2"/>
        <v>0.78631027488677852</v>
      </c>
    </row>
    <row r="62" spans="1:5" x14ac:dyDescent="0.25">
      <c r="A62">
        <v>53</v>
      </c>
      <c r="B62">
        <f t="shared" si="0"/>
        <v>5.4023484061462703</v>
      </c>
      <c r="C62">
        <f t="shared" si="3"/>
        <v>0.86094621710277386</v>
      </c>
      <c r="D62">
        <f t="shared" si="1"/>
        <v>8.4747942791376471E-2</v>
      </c>
      <c r="E62">
        <f t="shared" si="2"/>
        <v>0.78798279634929602</v>
      </c>
    </row>
    <row r="63" spans="1:5" x14ac:dyDescent="0.25">
      <c r="A63">
        <v>54</v>
      </c>
      <c r="B63">
        <f t="shared" si="0"/>
        <v>4.804651429821746</v>
      </c>
      <c r="C63">
        <f t="shared" si="3"/>
        <v>0.84491064827836648</v>
      </c>
      <c r="D63">
        <f t="shared" si="1"/>
        <v>6.8305078794801188E-2</v>
      </c>
      <c r="E63">
        <f t="shared" si="2"/>
        <v>0.78719895987314614</v>
      </c>
    </row>
    <row r="64" spans="1:5" x14ac:dyDescent="0.25">
      <c r="A64">
        <v>55</v>
      </c>
      <c r="B64">
        <f t="shared" si="0"/>
        <v>4.1566220765435773</v>
      </c>
      <c r="C64">
        <f t="shared" si="3"/>
        <v>0.8266883730135568</v>
      </c>
      <c r="D64">
        <f t="shared" si="1"/>
        <v>5.2249153523918346E-2</v>
      </c>
      <c r="E64">
        <f t="shared" si="2"/>
        <v>0.78349460529553316</v>
      </c>
    </row>
    <row r="65" spans="1:5" x14ac:dyDescent="0.25">
      <c r="A65">
        <v>56</v>
      </c>
      <c r="B65">
        <f t="shared" si="0"/>
        <v>3.4540218303577732</v>
      </c>
      <c r="C65">
        <f t="shared" si="3"/>
        <v>0.80613706474559677</v>
      </c>
      <c r="D65">
        <f t="shared" si="1"/>
        <v>3.6998257884200671E-2</v>
      </c>
      <c r="E65">
        <f t="shared" si="2"/>
        <v>0.77631139773412661</v>
      </c>
    </row>
    <row r="66" spans="1:5" x14ac:dyDescent="0.25">
      <c r="A66">
        <v>57</v>
      </c>
      <c r="B66">
        <f t="shared" si="0"/>
        <v>2.6922552476510599</v>
      </c>
      <c r="C66">
        <f t="shared" si="3"/>
        <v>0.78310032066010571</v>
      </c>
      <c r="D66">
        <f t="shared" si="1"/>
        <v>2.3139558646824619E-2</v>
      </c>
      <c r="E66">
        <f t="shared" si="2"/>
        <v>0.76497972486384402</v>
      </c>
    </row>
    <row r="67" spans="1:5" x14ac:dyDescent="0.25">
      <c r="A67">
        <v>58</v>
      </c>
      <c r="B67">
        <f t="shared" si="0"/>
        <v>1.8663399000848335</v>
      </c>
      <c r="C67">
        <f t="shared" si="3"/>
        <v>0.75740658086535573</v>
      </c>
      <c r="D67">
        <f t="shared" si="1"/>
        <v>1.1497208733877769E-2</v>
      </c>
      <c r="E67">
        <f t="shared" si="2"/>
        <v>0.7486985193087341</v>
      </c>
    </row>
    <row r="68" spans="1:5" x14ac:dyDescent="0.25">
      <c r="A68">
        <v>59</v>
      </c>
      <c r="B68">
        <f>(1+(1-$C$5)*B69)/(1+$C$6)</f>
        <v>0.970873786407767</v>
      </c>
      <c r="C68">
        <f t="shared" si="3"/>
        <v>0.72886795132251203</v>
      </c>
      <c r="D68">
        <f t="shared" si="1"/>
        <v>3.2330818889191064E-3</v>
      </c>
      <c r="E68">
        <f t="shared" si="2"/>
        <v>0.72651146154967761</v>
      </c>
    </row>
    <row r="69" spans="1:5" x14ac:dyDescent="0.25">
      <c r="A69">
        <v>60</v>
      </c>
      <c r="B69">
        <v>0</v>
      </c>
      <c r="C69">
        <f t="shared" si="3"/>
        <v>0.69727892268842528</v>
      </c>
      <c r="D69">
        <f t="shared" si="1"/>
        <v>0</v>
      </c>
      <c r="E69">
        <f t="shared" si="2"/>
        <v>0.69727892268842528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A2066-1ECE-418E-A80E-B12E3927C1DE}">
  <dimension ref="A1:E70"/>
  <sheetViews>
    <sheetView workbookViewId="0"/>
  </sheetViews>
  <sheetFormatPr defaultRowHeight="15" x14ac:dyDescent="0.25"/>
  <cols>
    <col min="2" max="2" width="9.140625" customWidth="1"/>
  </cols>
  <sheetData>
    <row r="1" spans="1:5" x14ac:dyDescent="0.25">
      <c r="A1" t="s">
        <v>0</v>
      </c>
    </row>
    <row r="2" spans="1:5" x14ac:dyDescent="0.25">
      <c r="B2" t="s">
        <v>1</v>
      </c>
      <c r="C2">
        <v>0.1</v>
      </c>
    </row>
    <row r="3" spans="1:5" x14ac:dyDescent="0.25">
      <c r="B3" t="s">
        <v>2</v>
      </c>
      <c r="C3">
        <f>10^-3</f>
        <v>1E-3</v>
      </c>
    </row>
    <row r="4" spans="1:5" x14ac:dyDescent="0.25">
      <c r="B4" s="1" t="s">
        <v>3</v>
      </c>
      <c r="C4">
        <v>0.5</v>
      </c>
    </row>
    <row r="5" spans="1:5" x14ac:dyDescent="0.25">
      <c r="B5" s="1" t="s">
        <v>4</v>
      </c>
      <c r="C5">
        <v>0.05</v>
      </c>
    </row>
    <row r="6" spans="1:5" x14ac:dyDescent="0.25">
      <c r="B6" t="s">
        <v>5</v>
      </c>
      <c r="C6">
        <v>0.03</v>
      </c>
    </row>
    <row r="7" spans="1:5" x14ac:dyDescent="0.25">
      <c r="A7" t="s">
        <v>11</v>
      </c>
      <c r="C7">
        <v>0.05</v>
      </c>
    </row>
    <row r="9" spans="1:5" x14ac:dyDescent="0.25">
      <c r="A9" t="s">
        <v>6</v>
      </c>
      <c r="B9" s="1" t="s">
        <v>7</v>
      </c>
      <c r="C9" t="s">
        <v>8</v>
      </c>
      <c r="D9" t="s">
        <v>9</v>
      </c>
      <c r="E9" t="s">
        <v>10</v>
      </c>
    </row>
    <row r="10" spans="1:5" x14ac:dyDescent="0.25">
      <c r="A10">
        <v>0</v>
      </c>
      <c r="B10">
        <f t="shared" ref="B10:B68" si="0">(1+(1-$C$5)*B11)/(1+$C$6)</f>
        <v>12.402255383268859</v>
      </c>
      <c r="C10">
        <f>C3</f>
        <v>1E-3</v>
      </c>
      <c r="D10">
        <f>MIN(1,(B10*$C$4*$C$2)^(1/(1-$C$4))/C10)</f>
        <v>1</v>
      </c>
      <c r="E10">
        <f>C10*(1-D10)</f>
        <v>0</v>
      </c>
    </row>
    <row r="11" spans="1:5" x14ac:dyDescent="0.25">
      <c r="A11">
        <v>1</v>
      </c>
      <c r="B11">
        <f t="shared" si="0"/>
        <v>12.394024257649395</v>
      </c>
      <c r="C11">
        <f>$C$2*(C10*D10)^$C$4+(1-$C$5)*C10</f>
        <v>4.1122776601683793E-3</v>
      </c>
      <c r="D11">
        <f t="shared" ref="D11:D34" si="1">MIN(1,(B11*$C$4*$C$2)^(1/(1-$C$4))/C11)</f>
        <v>1</v>
      </c>
      <c r="E11">
        <f t="shared" ref="E11:E34" si="2">C11*(1-D11)</f>
        <v>0</v>
      </c>
    </row>
    <row r="12" spans="1:5" x14ac:dyDescent="0.25">
      <c r="A12">
        <v>2</v>
      </c>
      <c r="B12">
        <f t="shared" si="0"/>
        <v>12.385099984609344</v>
      </c>
      <c r="C12">
        <f t="shared" ref="C12:C70" si="3">$C$2*(C11*D11)^$C$4+(1-$C$5)*C11</f>
        <v>1.0319368089825857E-2</v>
      </c>
      <c r="D12">
        <f t="shared" si="1"/>
        <v>1</v>
      </c>
      <c r="E12">
        <f t="shared" si="2"/>
        <v>0</v>
      </c>
    </row>
    <row r="13" spans="1:5" x14ac:dyDescent="0.25">
      <c r="A13">
        <v>3</v>
      </c>
      <c r="B13">
        <f t="shared" si="0"/>
        <v>12.375424193839605</v>
      </c>
      <c r="C13">
        <f t="shared" si="3"/>
        <v>1.9961828741948514E-2</v>
      </c>
      <c r="D13">
        <f t="shared" si="1"/>
        <v>1</v>
      </c>
      <c r="E13">
        <f t="shared" si="2"/>
        <v>0</v>
      </c>
    </row>
    <row r="14" spans="1:5" x14ac:dyDescent="0.25">
      <c r="A14">
        <v>4</v>
      </c>
      <c r="B14">
        <f t="shared" si="0"/>
        <v>12.364933599636625</v>
      </c>
      <c r="C14">
        <f t="shared" si="3"/>
        <v>3.3092370905432753E-2</v>
      </c>
      <c r="D14">
        <f t="shared" si="1"/>
        <v>1</v>
      </c>
      <c r="E14">
        <f t="shared" si="2"/>
        <v>0</v>
      </c>
    </row>
    <row r="15" spans="1:5" x14ac:dyDescent="0.25">
      <c r="A15">
        <v>5</v>
      </c>
      <c r="B15">
        <f t="shared" si="0"/>
        <v>12.353559586974448</v>
      </c>
      <c r="C15">
        <f t="shared" si="3"/>
        <v>4.9629060973186395E-2</v>
      </c>
      <c r="D15">
        <f t="shared" si="1"/>
        <v>1</v>
      </c>
      <c r="E15">
        <f t="shared" si="2"/>
        <v>0</v>
      </c>
    </row>
    <row r="16" spans="1:5" x14ac:dyDescent="0.25">
      <c r="A16">
        <v>6</v>
      </c>
      <c r="B16">
        <f t="shared" si="0"/>
        <v>12.341227762719665</v>
      </c>
      <c r="C16">
        <f t="shared" si="3"/>
        <v>6.9425188801540277E-2</v>
      </c>
      <c r="D16">
        <f t="shared" si="1"/>
        <v>1</v>
      </c>
      <c r="E16">
        <f t="shared" si="2"/>
        <v>0</v>
      </c>
    </row>
    <row r="17" spans="1:5" x14ac:dyDescent="0.25">
      <c r="A17">
        <v>7</v>
      </c>
      <c r="B17">
        <f t="shared" si="0"/>
        <v>12.327857469053953</v>
      </c>
      <c r="C17">
        <f t="shared" si="3"/>
        <v>9.230258944153949E-2</v>
      </c>
      <c r="D17">
        <f t="shared" si="1"/>
        <v>1</v>
      </c>
      <c r="E17">
        <f t="shared" si="2"/>
        <v>0</v>
      </c>
    </row>
    <row r="18" spans="1:5" x14ac:dyDescent="0.25">
      <c r="A18">
        <v>8</v>
      </c>
      <c r="B18">
        <f t="shared" si="0"/>
        <v>12.313361255921656</v>
      </c>
      <c r="C18">
        <f t="shared" si="3"/>
        <v>0.11806880119093255</v>
      </c>
      <c r="D18">
        <f t="shared" si="1"/>
        <v>1</v>
      </c>
      <c r="E18">
        <f t="shared" si="2"/>
        <v>0</v>
      </c>
    </row>
    <row r="19" spans="1:5" x14ac:dyDescent="0.25">
      <c r="A19">
        <v>9</v>
      </c>
      <c r="B19">
        <f t="shared" si="0"/>
        <v>12.297644309051902</v>
      </c>
      <c r="C19">
        <f t="shared" si="3"/>
        <v>0.14652650214720969</v>
      </c>
      <c r="D19">
        <f t="shared" si="1"/>
        <v>1</v>
      </c>
      <c r="E19">
        <f t="shared" si="2"/>
        <v>0</v>
      </c>
    </row>
    <row r="20" spans="1:5" x14ac:dyDescent="0.25">
      <c r="A20">
        <v>10</v>
      </c>
      <c r="B20">
        <f t="shared" si="0"/>
        <v>12.280603829814169</v>
      </c>
      <c r="C20">
        <f t="shared" si="3"/>
        <v>0.17747895734267621</v>
      </c>
      <c r="D20">
        <f t="shared" si="1"/>
        <v>1</v>
      </c>
      <c r="E20">
        <f t="shared" si="2"/>
        <v>0</v>
      </c>
    </row>
    <row r="21" spans="1:5" x14ac:dyDescent="0.25">
      <c r="A21">
        <v>11</v>
      </c>
      <c r="B21">
        <f t="shared" si="0"/>
        <v>12.262128362851152</v>
      </c>
      <c r="C21">
        <f t="shared" si="3"/>
        <v>0.21073326096343067</v>
      </c>
      <c r="D21">
        <f t="shared" si="1"/>
        <v>1</v>
      </c>
      <c r="E21">
        <f t="shared" si="2"/>
        <v>0</v>
      </c>
    </row>
    <row r="22" spans="1:5" x14ac:dyDescent="0.25">
      <c r="A22">
        <v>12</v>
      </c>
      <c r="B22">
        <f t="shared" si="0"/>
        <v>12.242097067091249</v>
      </c>
      <c r="C22">
        <f t="shared" si="3"/>
        <v>0.24610229047766696</v>
      </c>
      <c r="D22">
        <f t="shared" si="1"/>
        <v>1</v>
      </c>
      <c r="E22">
        <f t="shared" si="2"/>
        <v>0</v>
      </c>
    </row>
    <row r="23" spans="1:5" x14ac:dyDescent="0.25">
      <c r="A23">
        <v>13</v>
      </c>
      <c r="B23">
        <f t="shared" si="0"/>
        <v>12.220378925372618</v>
      </c>
      <c r="C23">
        <f t="shared" si="3"/>
        <v>0.28340587382801397</v>
      </c>
      <c r="D23">
        <f t="shared" si="1"/>
        <v>1</v>
      </c>
      <c r="E23">
        <f t="shared" si="2"/>
        <v>0</v>
      </c>
    </row>
    <row r="24" spans="1:5" x14ac:dyDescent="0.25">
      <c r="A24">
        <v>14</v>
      </c>
      <c r="B24">
        <f t="shared" si="0"/>
        <v>12.19683188750926</v>
      </c>
      <c r="C24">
        <f t="shared" si="3"/>
        <v>0.32247145843574665</v>
      </c>
      <c r="D24">
        <f t="shared" si="1"/>
        <v>1</v>
      </c>
      <c r="E24">
        <f t="shared" si="2"/>
        <v>0</v>
      </c>
    </row>
    <row r="25" spans="1:5" x14ac:dyDescent="0.25">
      <c r="A25">
        <v>15</v>
      </c>
      <c r="B25">
        <f t="shared" si="0"/>
        <v>12.171301941194251</v>
      </c>
      <c r="C25">
        <f t="shared" si="3"/>
        <v>0.36313445597174859</v>
      </c>
      <c r="D25">
        <f t="shared" si="1"/>
        <v>1</v>
      </c>
      <c r="E25">
        <f t="shared" si="2"/>
        <v>0</v>
      </c>
    </row>
    <row r="26" spans="1:5" x14ac:dyDescent="0.25">
      <c r="A26">
        <v>16</v>
      </c>
      <c r="B26">
        <f t="shared" si="0"/>
        <v>12.143622104663242</v>
      </c>
      <c r="C26">
        <f t="shared" si="3"/>
        <v>0.4052383717336468</v>
      </c>
      <c r="D26">
        <f t="shared" si="1"/>
        <v>0.9097581084806089</v>
      </c>
      <c r="E26">
        <f t="shared" si="2"/>
        <v>3.6569477181482443E-2</v>
      </c>
    </row>
    <row r="27" spans="1:5" x14ac:dyDescent="0.25">
      <c r="A27">
        <v>17</v>
      </c>
      <c r="B27">
        <f t="shared" si="0"/>
        <v>12.113611334529622</v>
      </c>
      <c r="C27">
        <f t="shared" si="3"/>
        <v>0.44569456367028065</v>
      </c>
      <c r="D27">
        <f t="shared" si="1"/>
        <v>0.82309495967175805</v>
      </c>
      <c r="E27">
        <f t="shared" si="2"/>
        <v>7.88456147601692E-2</v>
      </c>
    </row>
    <row r="28" spans="1:5" x14ac:dyDescent="0.25">
      <c r="A28">
        <v>18</v>
      </c>
      <c r="B28">
        <f t="shared" si="0"/>
        <v>12.081073341647906</v>
      </c>
      <c r="C28">
        <f t="shared" si="3"/>
        <v>0.48397789215941472</v>
      </c>
      <c r="D28">
        <f t="shared" si="1"/>
        <v>0.75392045510108419</v>
      </c>
      <c r="E28">
        <f t="shared" si="2"/>
        <v>0.11909705944372533</v>
      </c>
    </row>
    <row r="29" spans="1:5" x14ac:dyDescent="0.25">
      <c r="A29">
        <v>19</v>
      </c>
      <c r="B29">
        <f t="shared" si="0"/>
        <v>12.045795307260361</v>
      </c>
      <c r="C29">
        <f t="shared" si="3"/>
        <v>0.52018436425968351</v>
      </c>
      <c r="D29">
        <f t="shared" si="1"/>
        <v>0.69735460422249063</v>
      </c>
      <c r="E29">
        <f t="shared" si="2"/>
        <v>0.15743140279864401</v>
      </c>
    </row>
    <row r="30" spans="1:5" x14ac:dyDescent="0.25">
      <c r="A30">
        <v>20</v>
      </c>
      <c r="B30">
        <f t="shared" si="0"/>
        <v>12.007546491029656</v>
      </c>
      <c r="C30">
        <f t="shared" si="3"/>
        <v>0.55440412258300109</v>
      </c>
      <c r="D30">
        <f t="shared" si="1"/>
        <v>0.65016279127980758</v>
      </c>
      <c r="E30">
        <f t="shared" si="2"/>
        <v>0.19395119074740449</v>
      </c>
    </row>
    <row r="31" spans="1:5" x14ac:dyDescent="0.25">
      <c r="A31">
        <v>21</v>
      </c>
      <c r="B31">
        <f t="shared" si="0"/>
        <v>11.966076721853208</v>
      </c>
      <c r="C31">
        <f t="shared" si="3"/>
        <v>0.58672164890899936</v>
      </c>
      <c r="D31">
        <f t="shared" si="1"/>
        <v>0.61011466160968908</v>
      </c>
      <c r="E31">
        <f t="shared" si="2"/>
        <v>0.22875416862580641</v>
      </c>
    </row>
    <row r="32" spans="1:5" x14ac:dyDescent="0.25">
      <c r="A32">
        <v>22</v>
      </c>
      <c r="B32">
        <f t="shared" si="0"/>
        <v>11.921114761588214</v>
      </c>
      <c r="C32">
        <f t="shared" si="3"/>
        <v>0.61721595007281549</v>
      </c>
      <c r="D32">
        <f t="shared" si="1"/>
        <v>0.57562096840737331</v>
      </c>
      <c r="E32">
        <f t="shared" si="2"/>
        <v>0.26193350717542446</v>
      </c>
    </row>
    <row r="33" spans="1:5" x14ac:dyDescent="0.25">
      <c r="A33">
        <v>23</v>
      </c>
      <c r="B33">
        <f t="shared" si="0"/>
        <v>11.872366530985117</v>
      </c>
      <c r="C33">
        <f t="shared" si="3"/>
        <v>0.64596072637711577</v>
      </c>
      <c r="D33">
        <f t="shared" si="1"/>
        <v>0.54551724776130706</v>
      </c>
      <c r="E33">
        <f t="shared" si="2"/>
        <v>0.29357800876197682</v>
      </c>
    </row>
    <row r="34" spans="1:5" x14ac:dyDescent="0.25">
      <c r="A34">
        <v>24</v>
      </c>
      <c r="B34">
        <f t="shared" si="0"/>
        <v>11.81951318622597</v>
      </c>
      <c r="C34">
        <f t="shared" si="3"/>
        <v>0.67302452271318547</v>
      </c>
      <c r="D34">
        <f t="shared" si="1"/>
        <v>0.51892942695530953</v>
      </c>
      <c r="E34">
        <f t="shared" si="2"/>
        <v>0.32377229281476144</v>
      </c>
    </row>
    <row r="35" spans="1:5" x14ac:dyDescent="0.25">
      <c r="A35">
        <v>25</v>
      </c>
      <c r="B35">
        <f t="shared" si="0"/>
        <v>11.762209033487105</v>
      </c>
      <c r="C35">
        <f t="shared" si="3"/>
        <v>0.69847086250865598</v>
      </c>
      <c r="E35">
        <f>AVERAGE(E34,E36)</f>
        <v>0.32263999933375964</v>
      </c>
    </row>
    <row r="36" spans="1:5" x14ac:dyDescent="0.25">
      <c r="A36">
        <v>26</v>
      </c>
      <c r="B36">
        <f t="shared" si="0"/>
        <v>11.70007926788602</v>
      </c>
      <c r="C36">
        <f t="shared" si="3"/>
        <v>0.6635473193832232</v>
      </c>
      <c r="D36">
        <f>MIN(1,(1-$C$7)*(B36*$C$4*$C$2)^(1/(1-$C$4))/C36)</f>
        <v>0.4899698119945548</v>
      </c>
      <c r="E36">
        <f>C36*(1-$C$7)*(1-D36)</f>
        <v>0.32150770585275779</v>
      </c>
    </row>
    <row r="37" spans="1:5" x14ac:dyDescent="0.25">
      <c r="A37">
        <v>27</v>
      </c>
      <c r="B37">
        <f t="shared" si="0"/>
        <v>11.632717522023791</v>
      </c>
      <c r="C37">
        <f t="shared" si="3"/>
        <v>0.68738908663508602</v>
      </c>
      <c r="D37">
        <f t="shared" ref="D37:D70" si="4">MIN(1,(1-$C$7)*(B37*$C$4*$C$2)^(1/(1-$C$4))/C37)</f>
        <v>0.46754492324404934</v>
      </c>
      <c r="E37">
        <f t="shared" ref="E37:E70" si="5">C37*(1-$C$7)*(1-D37)</f>
        <v>0.34770361844121311</v>
      </c>
    </row>
    <row r="38" spans="1:5" x14ac:dyDescent="0.25">
      <c r="A38">
        <v>28</v>
      </c>
      <c r="B38">
        <f t="shared" si="0"/>
        <v>11.559683208088952</v>
      </c>
      <c r="C38">
        <f t="shared" si="3"/>
        <v>0.70971048498254252</v>
      </c>
      <c r="D38">
        <f t="shared" si="4"/>
        <v>0.44717164521293368</v>
      </c>
      <c r="E38">
        <f t="shared" si="5"/>
        <v>0.37273067579862834</v>
      </c>
    </row>
    <row r="39" spans="1:5" x14ac:dyDescent="0.25">
      <c r="A39">
        <v>29</v>
      </c>
      <c r="B39">
        <f t="shared" si="0"/>
        <v>11.480498636138549</v>
      </c>
      <c r="C39">
        <f t="shared" si="3"/>
        <v>0.73055988819360762</v>
      </c>
      <c r="D39">
        <f t="shared" si="4"/>
        <v>0.42847875482618009</v>
      </c>
      <c r="E39">
        <f t="shared" si="5"/>
        <v>0.39665397212573433</v>
      </c>
    </row>
    <row r="40" spans="1:5" x14ac:dyDescent="0.25">
      <c r="A40">
        <v>30</v>
      </c>
      <c r="B40">
        <f t="shared" si="0"/>
        <v>11.394645889708112</v>
      </c>
      <c r="C40">
        <f t="shared" si="3"/>
        <v>0.74998092337507827</v>
      </c>
      <c r="D40">
        <f t="shared" si="4"/>
        <v>0.41116398217559197</v>
      </c>
      <c r="E40">
        <f t="shared" si="5"/>
        <v>0.4195349913462309</v>
      </c>
    </row>
    <row r="41" spans="1:5" x14ac:dyDescent="0.25">
      <c r="A41">
        <v>31</v>
      </c>
      <c r="B41">
        <f t="shared" si="0"/>
        <v>11.301563438315112</v>
      </c>
      <c r="C41">
        <f t="shared" si="3"/>
        <v>0.76801251226577816</v>
      </c>
      <c r="D41">
        <f t="shared" si="4"/>
        <v>0.39497751470472559</v>
      </c>
      <c r="E41">
        <f t="shared" si="5"/>
        <v>0.44143159696346301</v>
      </c>
    </row>
    <row r="42" spans="1:5" x14ac:dyDescent="0.25">
      <c r="A42">
        <v>32</v>
      </c>
      <c r="B42">
        <f t="shared" si="0"/>
        <v>11.200642464699543</v>
      </c>
      <c r="C42">
        <f t="shared" si="3"/>
        <v>0.78468889395652397</v>
      </c>
      <c r="D42">
        <f t="shared" si="4"/>
        <v>0.37970994925134127</v>
      </c>
      <c r="E42">
        <f t="shared" si="5"/>
        <v>0.46239797816149109</v>
      </c>
    </row>
    <row r="43" spans="1:5" x14ac:dyDescent="0.25">
      <c r="A43">
        <v>33</v>
      </c>
      <c r="B43">
        <f t="shared" si="0"/>
        <v>11.091222882779505</v>
      </c>
      <c r="C43">
        <f t="shared" si="3"/>
        <v>0.80003962857527811</v>
      </c>
      <c r="D43">
        <f t="shared" si="4"/>
        <v>0.36518335970379068</v>
      </c>
      <c r="E43">
        <f t="shared" si="5"/>
        <v>0.48248454566018589</v>
      </c>
    </row>
    <row r="44" spans="1:5" x14ac:dyDescent="0.25">
      <c r="A44">
        <v>34</v>
      </c>
      <c r="B44">
        <f t="shared" si="0"/>
        <v>10.972589020276727</v>
      </c>
      <c r="C44">
        <f t="shared" si="3"/>
        <v>0.81408958138195964</v>
      </c>
      <c r="D44">
        <f t="shared" si="4"/>
        <v>0.35124458945703557</v>
      </c>
      <c r="E44">
        <f t="shared" si="5"/>
        <v>0.50173776955879312</v>
      </c>
    </row>
    <row r="45" spans="1:5" x14ac:dyDescent="0.25">
      <c r="A45">
        <v>35</v>
      </c>
      <c r="B45">
        <f t="shared" si="0"/>
        <v>10.843964937773716</v>
      </c>
      <c r="C45">
        <f t="shared" si="3"/>
        <v>0.8268588866182347</v>
      </c>
      <c r="D45">
        <f t="shared" si="4"/>
        <v>0.33776016258944935</v>
      </c>
      <c r="E45">
        <f t="shared" si="5"/>
        <v>0.52019994990375229</v>
      </c>
    </row>
    <row r="46" spans="1:5" x14ac:dyDescent="0.25">
      <c r="A46">
        <v>36</v>
      </c>
      <c r="B46">
        <f t="shared" si="0"/>
        <v>10.704509353586241</v>
      </c>
      <c r="C46">
        <f t="shared" si="3"/>
        <v>0.83836289035272271</v>
      </c>
      <c r="D46">
        <f t="shared" si="4"/>
        <v>0.32461239556466209</v>
      </c>
      <c r="E46">
        <f t="shared" si="5"/>
        <v>0.53790890895467069</v>
      </c>
    </row>
    <row r="47" spans="1:5" x14ac:dyDescent="0.25">
      <c r="A47">
        <v>37</v>
      </c>
      <c r="B47">
        <f t="shared" si="0"/>
        <v>10.553310141256661</v>
      </c>
      <c r="C47">
        <f t="shared" si="3"/>
        <v>0.84861207145083106</v>
      </c>
      <c r="D47">
        <f t="shared" si="4"/>
        <v>0.31169641803994619</v>
      </c>
      <c r="E47">
        <f t="shared" si="5"/>
        <v>0.55489759205044076</v>
      </c>
    </row>
    <row r="48" spans="1:5" x14ac:dyDescent="0.25">
      <c r="A48">
        <v>38</v>
      </c>
      <c r="B48">
        <f t="shared" si="0"/>
        <v>10.389378363678276</v>
      </c>
      <c r="C48">
        <f t="shared" si="3"/>
        <v>0.85761193968019722</v>
      </c>
      <c r="D48">
        <f t="shared" si="4"/>
        <v>0.2989178989355048</v>
      </c>
      <c r="E48">
        <f t="shared" si="5"/>
        <v>0.57119356154054024</v>
      </c>
    </row>
    <row r="49" spans="1:5" x14ac:dyDescent="0.25">
      <c r="A49">
        <v>39</v>
      </c>
      <c r="B49">
        <f t="shared" si="0"/>
        <v>10.21164180483013</v>
      </c>
      <c r="C49">
        <f t="shared" si="3"/>
        <v>0.86536290983677733</v>
      </c>
      <c r="D49">
        <f t="shared" si="4"/>
        <v>0.28619133604689562</v>
      </c>
      <c r="E49">
        <f t="shared" si="5"/>
        <v>0.58681836537990273</v>
      </c>
    </row>
    <row r="50" spans="1:5" x14ac:dyDescent="0.25">
      <c r="A50">
        <v>40</v>
      </c>
      <c r="B50">
        <f t="shared" si="0"/>
        <v>10.018937956815824</v>
      </c>
      <c r="C50">
        <f t="shared" si="3"/>
        <v>0.87186015064220501</v>
      </c>
      <c r="D50">
        <f t="shared" si="4"/>
        <v>0.27343881304575368</v>
      </c>
      <c r="E50">
        <f t="shared" si="5"/>
        <v>0.60178675861327302</v>
      </c>
    </row>
    <row r="51" spans="1:5" x14ac:dyDescent="0.25">
      <c r="A51">
        <v>41</v>
      </c>
      <c r="B51">
        <f t="shared" si="0"/>
        <v>9.8100064163371581</v>
      </c>
      <c r="C51">
        <f t="shared" si="3"/>
        <v>0.87709340701933691</v>
      </c>
      <c r="D51">
        <f t="shared" si="4"/>
        <v>0.26058916263217274</v>
      </c>
      <c r="E51">
        <f t="shared" si="5"/>
        <v>0.61610575200726991</v>
      </c>
    </row>
    <row r="52" spans="1:5" x14ac:dyDescent="0.25">
      <c r="A52">
        <v>42</v>
      </c>
      <c r="B52">
        <f t="shared" si="0"/>
        <v>9.583480640870814</v>
      </c>
      <c r="C52">
        <f t="shared" si="3"/>
        <v>0.88104679419901732</v>
      </c>
      <c r="D52">
        <f t="shared" si="4"/>
        <v>0.24757750300189926</v>
      </c>
      <c r="E52">
        <f t="shared" si="5"/>
        <v>0.6297734574202265</v>
      </c>
    </row>
    <row r="53" spans="1:5" x14ac:dyDescent="0.25">
      <c r="A53">
        <v>43</v>
      </c>
      <c r="B53">
        <f t="shared" si="0"/>
        <v>9.337879010628356</v>
      </c>
      <c r="C53">
        <f t="shared" si="3"/>
        <v>0.88369856194607932</v>
      </c>
      <c r="D53">
        <f t="shared" si="4"/>
        <v>0.23434513974384893</v>
      </c>
      <c r="E53">
        <f t="shared" si="5"/>
        <v>0.64277769400761764</v>
      </c>
    </row>
    <row r="54" spans="1:5" x14ac:dyDescent="0.25">
      <c r="A54">
        <v>44</v>
      </c>
      <c r="B54">
        <f t="shared" si="0"/>
        <v>9.0715951378391662</v>
      </c>
      <c r="C54">
        <f t="shared" si="3"/>
        <v>0.88502082701542673</v>
      </c>
      <c r="D54">
        <f t="shared" si="4"/>
        <v>0.2208398493040806</v>
      </c>
      <c r="E54">
        <f t="shared" si="5"/>
        <v>0.65509431289904863</v>
      </c>
    </row>
    <row r="55" spans="1:5" x14ac:dyDescent="0.25">
      <c r="A55">
        <v>45</v>
      </c>
      <c r="B55">
        <f t="shared" si="0"/>
        <v>8.7828873599729924</v>
      </c>
      <c r="C55">
        <f t="shared" si="3"/>
        <v>0.88497927175859892</v>
      </c>
      <c r="D55">
        <f t="shared" si="4"/>
        <v>0.20701658557903574</v>
      </c>
      <c r="E55">
        <f t="shared" si="5"/>
        <v>0.66668519038036655</v>
      </c>
    </row>
    <row r="56" spans="1:5" x14ac:dyDescent="0.25">
      <c r="A56">
        <v>46</v>
      </c>
      <c r="B56">
        <f t="shared" si="0"/>
        <v>8.4698673481812445</v>
      </c>
      <c r="C56">
        <f t="shared" si="3"/>
        <v>0.8835328065963084</v>
      </c>
      <c r="D56">
        <f t="shared" si="4"/>
        <v>0.19283868052829528</v>
      </c>
      <c r="E56">
        <f t="shared" si="5"/>
        <v>0.67749583067037389</v>
      </c>
    </row>
    <row r="57" spans="1:5" x14ac:dyDescent="0.25">
      <c r="A57">
        <v>47</v>
      </c>
      <c r="B57">
        <f t="shared" si="0"/>
        <v>8.1304877564491402</v>
      </c>
      <c r="C57">
        <f t="shared" si="3"/>
        <v>0.88063319385176042</v>
      </c>
      <c r="D57">
        <f t="shared" si="4"/>
        <v>0.17827964593636517</v>
      </c>
      <c r="E57">
        <f t="shared" si="5"/>
        <v>0.68745250885945519</v>
      </c>
    </row>
    <row r="58" spans="1:5" x14ac:dyDescent="0.25">
      <c r="A58">
        <v>48</v>
      </c>
      <c r="B58">
        <f t="shared" si="0"/>
        <v>7.7625288306764375</v>
      </c>
      <c r="C58">
        <f t="shared" si="3"/>
        <v>0.87622463020172092</v>
      </c>
      <c r="D58">
        <f t="shared" si="4"/>
        <v>0.16332573058791522</v>
      </c>
      <c r="E58">
        <f t="shared" si="5"/>
        <v>0.69645887219915403</v>
      </c>
    </row>
    <row r="59" spans="1:5" x14ac:dyDescent="0.25">
      <c r="A59">
        <v>49</v>
      </c>
      <c r="B59">
        <f t="shared" si="0"/>
        <v>7.3635838901018227</v>
      </c>
      <c r="C59">
        <f t="shared" si="3"/>
        <v>0.87024328474576174</v>
      </c>
      <c r="D59">
        <f t="shared" si="4"/>
        <v>0.14797945075866792</v>
      </c>
      <c r="E59">
        <f t="shared" si="5"/>
        <v>0.70439190337053159</v>
      </c>
    </row>
    <row r="60" spans="1:5" x14ac:dyDescent="0.25">
      <c r="A60">
        <v>50</v>
      </c>
      <c r="B60">
        <f t="shared" si="0"/>
        <v>6.9310435861103983</v>
      </c>
      <c r="C60">
        <f t="shared" si="3"/>
        <v>0.86261678941725906</v>
      </c>
      <c r="D60">
        <f t="shared" si="4"/>
        <v>0.13226440028997216</v>
      </c>
      <c r="E60">
        <f t="shared" si="5"/>
        <v>0.71109713223067783</v>
      </c>
    </row>
    <row r="61" spans="1:5" x14ac:dyDescent="0.25">
      <c r="A61">
        <v>51</v>
      </c>
      <c r="B61">
        <f t="shared" si="0"/>
        <v>6.4620788354670635</v>
      </c>
      <c r="C61">
        <f t="shared" si="3"/>
        <v>0.85326367816075877</v>
      </c>
      <c r="D61">
        <f t="shared" si="4"/>
        <v>0.11623177204001318</v>
      </c>
      <c r="E61">
        <f t="shared" si="5"/>
        <v>0.7163829623892165</v>
      </c>
    </row>
    <row r="62" spans="1:5" x14ac:dyDescent="0.25">
      <c r="A62">
        <v>52</v>
      </c>
      <c r="B62">
        <f t="shared" si="0"/>
        <v>5.9536223163485014</v>
      </c>
      <c r="C62">
        <f t="shared" si="3"/>
        <v>0.84209277097734081</v>
      </c>
      <c r="D62">
        <f t="shared" si="4"/>
        <v>9.9969204439182974E-2</v>
      </c>
      <c r="E62">
        <f t="shared" si="5"/>
        <v>0.72001395526881151</v>
      </c>
    </row>
    <row r="63" spans="1:5" x14ac:dyDescent="0.25">
      <c r="A63">
        <v>53</v>
      </c>
      <c r="B63">
        <f t="shared" si="0"/>
        <v>5.4023484061462703</v>
      </c>
      <c r="C63">
        <f t="shared" si="3"/>
        <v>0.82900249859053077</v>
      </c>
      <c r="D63">
        <f t="shared" si="4"/>
        <v>8.3612835707556593E-2</v>
      </c>
      <c r="E63">
        <f t="shared" si="5"/>
        <v>0.72170288643099034</v>
      </c>
    </row>
    <row r="64" spans="1:5" x14ac:dyDescent="0.25">
      <c r="A64">
        <v>54</v>
      </c>
      <c r="B64">
        <f t="shared" si="0"/>
        <v>4.804651429821746</v>
      </c>
      <c r="C64">
        <f t="shared" si="3"/>
        <v>0.81388016310786127</v>
      </c>
      <c r="D64">
        <f t="shared" si="4"/>
        <v>6.7363853390408041E-2</v>
      </c>
      <c r="E64">
        <f t="shared" si="5"/>
        <v>0.72110135616675675</v>
      </c>
    </row>
    <row r="65" spans="1:5" x14ac:dyDescent="0.25">
      <c r="A65">
        <v>55</v>
      </c>
      <c r="B65">
        <f t="shared" si="0"/>
        <v>4.1566220765435773</v>
      </c>
      <c r="C65">
        <f t="shared" si="3"/>
        <v>0.79660112964495056</v>
      </c>
      <c r="D65">
        <f t="shared" si="4"/>
        <v>5.151145009097783E-2</v>
      </c>
      <c r="E65">
        <f t="shared" si="5"/>
        <v>0.71778869779718668</v>
      </c>
    </row>
    <row r="66" spans="1:5" x14ac:dyDescent="0.25">
      <c r="A66">
        <v>56</v>
      </c>
      <c r="B66">
        <f t="shared" si="0"/>
        <v>3.4540218303577732</v>
      </c>
      <c r="C66">
        <f t="shared" si="3"/>
        <v>0.77702794343728454</v>
      </c>
      <c r="D66">
        <f t="shared" si="4"/>
        <v>3.6465076835661539E-2</v>
      </c>
      <c r="E66">
        <f t="shared" si="5"/>
        <v>0.71125888178756846</v>
      </c>
    </row>
    <row r="67" spans="1:5" x14ac:dyDescent="0.25">
      <c r="A67">
        <v>57</v>
      </c>
      <c r="B67">
        <f t="shared" si="0"/>
        <v>2.6922552476510599</v>
      </c>
      <c r="C67">
        <f t="shared" si="3"/>
        <v>0.75500936648690919</v>
      </c>
      <c r="D67">
        <f t="shared" si="4"/>
        <v>2.280046681612535E-2</v>
      </c>
      <c r="E67">
        <f t="shared" si="5"/>
        <v>0.70090506045643752</v>
      </c>
    </row>
    <row r="68" spans="1:5" x14ac:dyDescent="0.25">
      <c r="A68">
        <v>58</v>
      </c>
      <c r="B68">
        <f t="shared" si="0"/>
        <v>1.8663399000848335</v>
      </c>
      <c r="C68">
        <f t="shared" si="3"/>
        <v>0.73037932727385757</v>
      </c>
      <c r="D68">
        <f t="shared" si="4"/>
        <v>1.1326523314492345E-2</v>
      </c>
      <c r="E68">
        <f t="shared" si="5"/>
        <v>0.6860013353553136</v>
      </c>
    </row>
    <row r="69" spans="1:5" x14ac:dyDescent="0.25">
      <c r="A69">
        <v>59</v>
      </c>
      <c r="B69">
        <f>(1+(1-$C$5)*B70)/(1+$C$6)</f>
        <v>0.970873786407767</v>
      </c>
      <c r="C69">
        <f t="shared" si="3"/>
        <v>0.70295577650198382</v>
      </c>
      <c r="D69">
        <f t="shared" si="4"/>
        <v>3.1846459749326058E-3</v>
      </c>
      <c r="E69">
        <f t="shared" si="5"/>
        <v>0.66568125565690162</v>
      </c>
    </row>
    <row r="70" spans="1:5" x14ac:dyDescent="0.25">
      <c r="A70">
        <v>60</v>
      </c>
      <c r="B70">
        <v>0</v>
      </c>
      <c r="C70">
        <f t="shared" si="3"/>
        <v>0.6725394412423259</v>
      </c>
      <c r="D70">
        <f t="shared" si="4"/>
        <v>0</v>
      </c>
      <c r="E70">
        <f t="shared" si="5"/>
        <v>0.63891246918020961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Ben-Porath model</vt:lpstr>
      <vt:lpstr>Motherhood earnings gap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2019-03-14T19:10:24Z</dcterms:modified>
</cp:coreProperties>
</file>