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lasses\2018-2019\Advanced Macroeconomics IE\Extras\"/>
    </mc:Choice>
  </mc:AlternateContent>
  <xr:revisionPtr revIDLastSave="0" documentId="13_ncr:1_{0CBE39A7-40BE-42A6-82F2-CF6162DCCD5B}" xr6:coauthVersionLast="36" xr6:coauthVersionMax="36" xr10:uidLastSave="{00000000-0000-0000-0000-000000000000}"/>
  <bookViews>
    <workbookView xWindow="0" yWindow="0" windowWidth="25200" windowHeight="11775" xr2:uid="{7EE654A4-EE49-4F32-A3E1-0A32EBA68EF6}"/>
  </bookViews>
  <sheets>
    <sheet name="Arkusz1" sheetId="1" r:id="rId1"/>
    <sheet name="Arkusz2" sheetId="2" r:id="rId2"/>
  </sheets>
  <definedNames>
    <definedName name="solver_adj" localSheetId="0" hidden="1">Arkusz1!$E$3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Arkusz1!$Z$19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7" i="1" l="1"/>
  <c r="AB16" i="1"/>
  <c r="AA16" i="1"/>
  <c r="G6" i="1" l="1"/>
  <c r="AA17" i="1"/>
  <c r="AD11" i="1"/>
  <c r="AD5" i="1" s="1"/>
  <c r="AD10" i="1"/>
  <c r="AD4" i="1" l="1"/>
  <c r="B3" i="1"/>
  <c r="C3" i="1"/>
  <c r="C6" i="1" l="1"/>
  <c r="C7" i="1" l="1"/>
  <c r="C9" i="1" s="1"/>
  <c r="O103" i="1" s="1"/>
  <c r="K103" i="1"/>
  <c r="M103" i="1" s="1"/>
  <c r="F103" i="2"/>
  <c r="C8" i="1" l="1"/>
  <c r="D7" i="1"/>
  <c r="E3" i="1"/>
  <c r="C10" i="1" s="1"/>
  <c r="J102" i="2"/>
  <c r="L102" i="2" s="1"/>
  <c r="M102" i="2" s="1"/>
  <c r="J86" i="2"/>
  <c r="L86" i="2" s="1"/>
  <c r="M86" i="2" s="1"/>
  <c r="J72" i="2"/>
  <c r="L72" i="2" s="1"/>
  <c r="M72" i="2" s="1"/>
  <c r="J70" i="2"/>
  <c r="L70" i="2" s="1"/>
  <c r="M70" i="2" s="1"/>
  <c r="C90" i="2"/>
  <c r="F90" i="2" s="1"/>
  <c r="C88" i="2"/>
  <c r="F88" i="2" s="1"/>
  <c r="C80" i="2"/>
  <c r="F80" i="2" s="1"/>
  <c r="J99" i="2"/>
  <c r="L99" i="2" s="1"/>
  <c r="M99" i="2" s="1"/>
  <c r="J91" i="2"/>
  <c r="L91" i="2" s="1"/>
  <c r="M91" i="2" s="1"/>
  <c r="J87" i="2"/>
  <c r="L87" i="2" s="1"/>
  <c r="M87" i="2" s="1"/>
  <c r="J79" i="2"/>
  <c r="L79" i="2" s="1"/>
  <c r="M79" i="2" s="1"/>
  <c r="J75" i="2"/>
  <c r="L75" i="2" s="1"/>
  <c r="M75" i="2" s="1"/>
  <c r="C74" i="2"/>
  <c r="F74" i="2" s="1"/>
  <c r="J73" i="2"/>
  <c r="L73" i="2" s="1"/>
  <c r="M73" i="2" s="1"/>
  <c r="C73" i="2"/>
  <c r="F73" i="2" s="1"/>
  <c r="C69" i="2"/>
  <c r="F69" i="2" s="1"/>
  <c r="C67" i="2"/>
  <c r="C65" i="2"/>
  <c r="C63" i="2"/>
  <c r="F63" i="2" s="1"/>
  <c r="C61" i="2"/>
  <c r="F61" i="2" s="1"/>
  <c r="C59" i="2"/>
  <c r="C57" i="2"/>
  <c r="F57" i="2" s="1"/>
  <c r="C55" i="2"/>
  <c r="F55" i="2" s="1"/>
  <c r="J103" i="2"/>
  <c r="L103" i="2" s="1"/>
  <c r="M103" i="2" s="1"/>
  <c r="C101" i="2"/>
  <c r="F101" i="2" s="1"/>
  <c r="C97" i="2"/>
  <c r="F97" i="2" s="1"/>
  <c r="C93" i="2"/>
  <c r="F93" i="2" s="1"/>
  <c r="C89" i="2"/>
  <c r="F89" i="2" s="1"/>
  <c r="C85" i="2"/>
  <c r="F85" i="2" s="1"/>
  <c r="C81" i="2"/>
  <c r="F81" i="2" s="1"/>
  <c r="C77" i="2"/>
  <c r="F77" i="2" s="1"/>
  <c r="J68" i="2"/>
  <c r="L68" i="2" s="1"/>
  <c r="M68" i="2" s="1"/>
  <c r="J66" i="2"/>
  <c r="L66" i="2" s="1"/>
  <c r="M66" i="2" s="1"/>
  <c r="J64" i="2"/>
  <c r="L64" i="2" s="1"/>
  <c r="M64" i="2" s="1"/>
  <c r="J62" i="2"/>
  <c r="L62" i="2" s="1"/>
  <c r="M62" i="2" s="1"/>
  <c r="J60" i="2"/>
  <c r="L60" i="2" s="1"/>
  <c r="M60" i="2" s="1"/>
  <c r="J58" i="2"/>
  <c r="L58" i="2" s="1"/>
  <c r="M58" i="2" s="1"/>
  <c r="J56" i="2"/>
  <c r="L56" i="2" s="1"/>
  <c r="M56" i="2" s="1"/>
  <c r="J54" i="2"/>
  <c r="L54" i="2" s="1"/>
  <c r="M54" i="2" s="1"/>
  <c r="J101" i="2"/>
  <c r="L101" i="2" s="1"/>
  <c r="M101" i="2" s="1"/>
  <c r="J93" i="2"/>
  <c r="L93" i="2" s="1"/>
  <c r="M93" i="2" s="1"/>
  <c r="J85" i="2"/>
  <c r="L85" i="2" s="1"/>
  <c r="M85" i="2" s="1"/>
  <c r="J77" i="2"/>
  <c r="L77" i="2" s="1"/>
  <c r="M77" i="2" s="1"/>
  <c r="C70" i="2"/>
  <c r="C66" i="2"/>
  <c r="C62" i="2"/>
  <c r="F62" i="2" s="1"/>
  <c r="C58" i="2"/>
  <c r="J52" i="2"/>
  <c r="L52" i="2" s="1"/>
  <c r="M52" i="2" s="1"/>
  <c r="J50" i="2"/>
  <c r="L50" i="2" s="1"/>
  <c r="M50" i="2" s="1"/>
  <c r="J48" i="2"/>
  <c r="L48" i="2" s="1"/>
  <c r="M48" i="2" s="1"/>
  <c r="J46" i="2"/>
  <c r="L46" i="2" s="1"/>
  <c r="M46" i="2" s="1"/>
  <c r="J44" i="2"/>
  <c r="L44" i="2" s="1"/>
  <c r="M44" i="2" s="1"/>
  <c r="J42" i="2"/>
  <c r="L42" i="2" s="1"/>
  <c r="M42" i="2" s="1"/>
  <c r="J40" i="2"/>
  <c r="L40" i="2" s="1"/>
  <c r="M40" i="2" s="1"/>
  <c r="J38" i="2"/>
  <c r="L38" i="2" s="1"/>
  <c r="M38" i="2" s="1"/>
  <c r="J36" i="2"/>
  <c r="L36" i="2" s="1"/>
  <c r="M36" i="2" s="1"/>
  <c r="J34" i="2"/>
  <c r="L34" i="2" s="1"/>
  <c r="M34" i="2" s="1"/>
  <c r="J32" i="2"/>
  <c r="L32" i="2" s="1"/>
  <c r="M32" i="2" s="1"/>
  <c r="J30" i="2"/>
  <c r="L30" i="2" s="1"/>
  <c r="M30" i="2" s="1"/>
  <c r="J28" i="2"/>
  <c r="L28" i="2" s="1"/>
  <c r="M28" i="2" s="1"/>
  <c r="J26" i="2"/>
  <c r="L26" i="2" s="1"/>
  <c r="M26" i="2" s="1"/>
  <c r="J24" i="2"/>
  <c r="L24" i="2" s="1"/>
  <c r="M24" i="2" s="1"/>
  <c r="J22" i="2"/>
  <c r="L22" i="2" s="1"/>
  <c r="M22" i="2" s="1"/>
  <c r="J20" i="2"/>
  <c r="L20" i="2" s="1"/>
  <c r="M20" i="2" s="1"/>
  <c r="J18" i="2"/>
  <c r="L18" i="2" s="1"/>
  <c r="M18" i="2" s="1"/>
  <c r="J16" i="2"/>
  <c r="L16" i="2" s="1"/>
  <c r="M16" i="2" s="1"/>
  <c r="J14" i="2"/>
  <c r="L14" i="2" s="1"/>
  <c r="M14" i="2" s="1"/>
  <c r="J12" i="2"/>
  <c r="L12" i="2" s="1"/>
  <c r="M12" i="2" s="1"/>
  <c r="J10" i="2"/>
  <c r="L10" i="2" s="1"/>
  <c r="M10" i="2" s="1"/>
  <c r="C95" i="2"/>
  <c r="C87" i="2"/>
  <c r="C79" i="2"/>
  <c r="C72" i="2"/>
  <c r="F72" i="2" s="1"/>
  <c r="C71" i="2"/>
  <c r="F71" i="2" s="1"/>
  <c r="J67" i="2"/>
  <c r="L67" i="2" s="1"/>
  <c r="M67" i="2" s="1"/>
  <c r="J63" i="2"/>
  <c r="L63" i="2" s="1"/>
  <c r="M63" i="2" s="1"/>
  <c r="J59" i="2"/>
  <c r="L59" i="2" s="1"/>
  <c r="M59" i="2" s="1"/>
  <c r="J55" i="2"/>
  <c r="L55" i="2" s="1"/>
  <c r="M55" i="2" s="1"/>
  <c r="C54" i="2"/>
  <c r="F54" i="2" s="1"/>
  <c r="C52" i="2"/>
  <c r="F52" i="2" s="1"/>
  <c r="C50" i="2"/>
  <c r="C48" i="2"/>
  <c r="F48" i="2" s="1"/>
  <c r="C46" i="2"/>
  <c r="C44" i="2"/>
  <c r="C42" i="2"/>
  <c r="C40" i="2"/>
  <c r="C38" i="2"/>
  <c r="C36" i="2"/>
  <c r="F36" i="2" s="1"/>
  <c r="C34" i="2"/>
  <c r="C32" i="2"/>
  <c r="F32" i="2" s="1"/>
  <c r="C30" i="2"/>
  <c r="C28" i="2"/>
  <c r="C26" i="2"/>
  <c r="F26" i="2" s="1"/>
  <c r="C24" i="2"/>
  <c r="C22" i="2"/>
  <c r="F22" i="2" s="1"/>
  <c r="C20" i="2"/>
  <c r="F20" i="2" s="1"/>
  <c r="C18" i="2"/>
  <c r="C16" i="2"/>
  <c r="F16" i="2" s="1"/>
  <c r="C14" i="2"/>
  <c r="C12" i="2"/>
  <c r="C10" i="2"/>
  <c r="C8" i="2"/>
  <c r="C6" i="2"/>
  <c r="C4" i="2"/>
  <c r="F4" i="2" s="1"/>
  <c r="J89" i="2"/>
  <c r="L89" i="2" s="1"/>
  <c r="M89" i="2" s="1"/>
  <c r="C68" i="2"/>
  <c r="F68" i="2" s="1"/>
  <c r="C60" i="2"/>
  <c r="F60" i="2" s="1"/>
  <c r="J51" i="2"/>
  <c r="L51" i="2" s="1"/>
  <c r="M51" i="2" s="1"/>
  <c r="J47" i="2"/>
  <c r="L47" i="2" s="1"/>
  <c r="M47" i="2" s="1"/>
  <c r="J43" i="2"/>
  <c r="L43" i="2" s="1"/>
  <c r="M43" i="2" s="1"/>
  <c r="J39" i="2"/>
  <c r="L39" i="2" s="1"/>
  <c r="M39" i="2" s="1"/>
  <c r="J35" i="2"/>
  <c r="L35" i="2" s="1"/>
  <c r="M35" i="2" s="1"/>
  <c r="J31" i="2"/>
  <c r="L31" i="2" s="1"/>
  <c r="M31" i="2" s="1"/>
  <c r="J27" i="2"/>
  <c r="L27" i="2" s="1"/>
  <c r="M27" i="2" s="1"/>
  <c r="J23" i="2"/>
  <c r="L23" i="2" s="1"/>
  <c r="M23" i="2" s="1"/>
  <c r="J19" i="2"/>
  <c r="L19" i="2" s="1"/>
  <c r="M19" i="2" s="1"/>
  <c r="J15" i="2"/>
  <c r="L15" i="2" s="1"/>
  <c r="M15" i="2" s="1"/>
  <c r="J11" i="2"/>
  <c r="L11" i="2" s="1"/>
  <c r="M11" i="2" s="1"/>
  <c r="J9" i="2"/>
  <c r="L9" i="2" s="1"/>
  <c r="M9" i="2" s="1"/>
  <c r="C9" i="2"/>
  <c r="F9" i="2" s="1"/>
  <c r="J8" i="2"/>
  <c r="L8" i="2" s="1"/>
  <c r="M8" i="2" s="1"/>
  <c r="T102" i="1"/>
  <c r="L100" i="1"/>
  <c r="L98" i="1"/>
  <c r="L96" i="1"/>
  <c r="T93" i="1"/>
  <c r="T91" i="1"/>
  <c r="L90" i="1"/>
  <c r="L87" i="1"/>
  <c r="T84" i="1"/>
  <c r="C99" i="2"/>
  <c r="F99" i="2" s="1"/>
  <c r="C83" i="2"/>
  <c r="F83" i="2" s="1"/>
  <c r="J71" i="2"/>
  <c r="L71" i="2" s="1"/>
  <c r="M71" i="2" s="1"/>
  <c r="J69" i="2"/>
  <c r="L69" i="2" s="1"/>
  <c r="M69" i="2" s="1"/>
  <c r="J61" i="2"/>
  <c r="L61" i="2" s="1"/>
  <c r="M61" i="2" s="1"/>
  <c r="C53" i="2"/>
  <c r="C49" i="2"/>
  <c r="F49" i="2" s="1"/>
  <c r="C45" i="2"/>
  <c r="C41" i="2"/>
  <c r="F41" i="2" s="1"/>
  <c r="C37" i="2"/>
  <c r="C33" i="2"/>
  <c r="F33" i="2" s="1"/>
  <c r="C29" i="2"/>
  <c r="C25" i="2"/>
  <c r="F25" i="2" s="1"/>
  <c r="C21" i="2"/>
  <c r="C17" i="2"/>
  <c r="F17" i="2" s="1"/>
  <c r="C13" i="2"/>
  <c r="J3" i="2"/>
  <c r="L3" i="2" s="1"/>
  <c r="M3" i="2" s="1"/>
  <c r="C3" i="2"/>
  <c r="F3" i="2" s="1"/>
  <c r="T103" i="1"/>
  <c r="L102" i="1"/>
  <c r="T99" i="1"/>
  <c r="T97" i="1"/>
  <c r="T95" i="1"/>
  <c r="L91" i="1"/>
  <c r="L89" i="1"/>
  <c r="T86" i="1"/>
  <c r="L84" i="1"/>
  <c r="T81" i="1"/>
  <c r="T79" i="1"/>
  <c r="T77" i="1"/>
  <c r="T74" i="1"/>
  <c r="T72" i="1"/>
  <c r="T71" i="1"/>
  <c r="L68" i="1"/>
  <c r="J97" i="2"/>
  <c r="L97" i="2" s="1"/>
  <c r="M97" i="2" s="1"/>
  <c r="J81" i="2"/>
  <c r="L81" i="2" s="1"/>
  <c r="M81" i="2" s="1"/>
  <c r="C64" i="2"/>
  <c r="F64" i="2" s="1"/>
  <c r="C56" i="2"/>
  <c r="F56" i="2" s="1"/>
  <c r="J53" i="2"/>
  <c r="L53" i="2" s="1"/>
  <c r="M53" i="2" s="1"/>
  <c r="J49" i="2"/>
  <c r="L49" i="2" s="1"/>
  <c r="M49" i="2" s="1"/>
  <c r="J45" i="2"/>
  <c r="L45" i="2" s="1"/>
  <c r="M45" i="2" s="1"/>
  <c r="J41" i="2"/>
  <c r="L41" i="2" s="1"/>
  <c r="M41" i="2" s="1"/>
  <c r="J37" i="2"/>
  <c r="L37" i="2" s="1"/>
  <c r="M37" i="2" s="1"/>
  <c r="J33" i="2"/>
  <c r="L33" i="2" s="1"/>
  <c r="M33" i="2" s="1"/>
  <c r="J29" i="2"/>
  <c r="L29" i="2" s="1"/>
  <c r="M29" i="2" s="1"/>
  <c r="J25" i="2"/>
  <c r="L25" i="2" s="1"/>
  <c r="M25" i="2" s="1"/>
  <c r="J21" i="2"/>
  <c r="L21" i="2" s="1"/>
  <c r="M21" i="2" s="1"/>
  <c r="J17" i="2"/>
  <c r="L17" i="2" s="1"/>
  <c r="M17" i="2" s="1"/>
  <c r="J13" i="2"/>
  <c r="L13" i="2" s="1"/>
  <c r="M13" i="2" s="1"/>
  <c r="J5" i="2"/>
  <c r="L5" i="2" s="1"/>
  <c r="M5" i="2" s="1"/>
  <c r="C75" i="2"/>
  <c r="F75" i="2" s="1"/>
  <c r="C51" i="2"/>
  <c r="F51" i="2" s="1"/>
  <c r="C35" i="2"/>
  <c r="F35" i="2" s="1"/>
  <c r="C19" i="2"/>
  <c r="F19" i="2" s="1"/>
  <c r="J7" i="2"/>
  <c r="L7" i="2" s="1"/>
  <c r="M7" i="2" s="1"/>
  <c r="T98" i="1"/>
  <c r="L94" i="1"/>
  <c r="T85" i="1"/>
  <c r="T80" i="1"/>
  <c r="T76" i="1"/>
  <c r="L74" i="1"/>
  <c r="L72" i="1"/>
  <c r="L70" i="1"/>
  <c r="L67" i="1"/>
  <c r="L65" i="1"/>
  <c r="T63" i="1"/>
  <c r="L62" i="1"/>
  <c r="L59" i="1"/>
  <c r="L57" i="1"/>
  <c r="L53" i="1"/>
  <c r="L49" i="1"/>
  <c r="L48" i="1"/>
  <c r="L46" i="1"/>
  <c r="L42" i="1"/>
  <c r="T40" i="1"/>
  <c r="T38" i="1"/>
  <c r="T36" i="1"/>
  <c r="L35" i="1"/>
  <c r="L33" i="1"/>
  <c r="L31" i="1"/>
  <c r="L29" i="1"/>
  <c r="T25" i="1"/>
  <c r="T23" i="1"/>
  <c r="T21" i="1"/>
  <c r="L20" i="1"/>
  <c r="T18" i="1"/>
  <c r="T16" i="1"/>
  <c r="L15" i="1"/>
  <c r="L13" i="1"/>
  <c r="L11" i="1"/>
  <c r="L9" i="1"/>
  <c r="T7" i="1"/>
  <c r="T5" i="1"/>
  <c r="T3" i="1"/>
  <c r="T90" i="1"/>
  <c r="L79" i="1"/>
  <c r="T67" i="1"/>
  <c r="L56" i="1"/>
  <c r="L51" i="1"/>
  <c r="L41" i="1"/>
  <c r="L37" i="1"/>
  <c r="T31" i="1"/>
  <c r="T27" i="1"/>
  <c r="L22" i="1"/>
  <c r="L17" i="1"/>
  <c r="T11" i="1"/>
  <c r="L6" i="1"/>
  <c r="J65" i="2"/>
  <c r="L65" i="2" s="1"/>
  <c r="M65" i="2" s="1"/>
  <c r="C47" i="2"/>
  <c r="F47" i="2" s="1"/>
  <c r="C31" i="2"/>
  <c r="F31" i="2" s="1"/>
  <c r="C15" i="2"/>
  <c r="F15" i="2" s="1"/>
  <c r="C7" i="2"/>
  <c r="F7" i="2" s="1"/>
  <c r="C5" i="2"/>
  <c r="T101" i="1"/>
  <c r="L97" i="1"/>
  <c r="T92" i="1"/>
  <c r="L88" i="1"/>
  <c r="T83" i="1"/>
  <c r="L78" i="1"/>
  <c r="L76" i="1"/>
  <c r="T73" i="1"/>
  <c r="T69" i="1"/>
  <c r="T68" i="1"/>
  <c r="T66" i="1"/>
  <c r="T64" i="1"/>
  <c r="T61" i="1"/>
  <c r="T60" i="1"/>
  <c r="T58" i="1"/>
  <c r="T56" i="1"/>
  <c r="T55" i="1"/>
  <c r="T54" i="1"/>
  <c r="T52" i="1"/>
  <c r="T51" i="1"/>
  <c r="T50" i="1"/>
  <c r="T47" i="1"/>
  <c r="T45" i="1"/>
  <c r="T44" i="1"/>
  <c r="L43" i="1"/>
  <c r="T41" i="1"/>
  <c r="L40" i="1"/>
  <c r="L38" i="1"/>
  <c r="T34" i="1"/>
  <c r="T32" i="1"/>
  <c r="T30" i="1"/>
  <c r="T28" i="1"/>
  <c r="L27" i="1"/>
  <c r="L25" i="1"/>
  <c r="L23" i="1"/>
  <c r="L21" i="1"/>
  <c r="L18" i="1"/>
  <c r="T14" i="1"/>
  <c r="T12" i="1"/>
  <c r="T10" i="1"/>
  <c r="T8" i="1"/>
  <c r="L7" i="1"/>
  <c r="L5" i="1"/>
  <c r="L3" i="1"/>
  <c r="C91" i="2"/>
  <c r="F91" i="2" s="1"/>
  <c r="C23" i="2"/>
  <c r="F23" i="2" s="1"/>
  <c r="L95" i="1"/>
  <c r="T82" i="1"/>
  <c r="L75" i="1"/>
  <c r="L69" i="1"/>
  <c r="T65" i="1"/>
  <c r="T62" i="1"/>
  <c r="T59" i="1"/>
  <c r="L55" i="1"/>
  <c r="L52" i="1"/>
  <c r="T49" i="1"/>
  <c r="T46" i="1"/>
  <c r="T43" i="1"/>
  <c r="L39" i="1"/>
  <c r="T35" i="1"/>
  <c r="L26" i="1"/>
  <c r="L19" i="1"/>
  <c r="T13" i="1"/>
  <c r="L8" i="1"/>
  <c r="J57" i="2"/>
  <c r="L57" i="2" s="1"/>
  <c r="M57" i="2" s="1"/>
  <c r="C43" i="2"/>
  <c r="F43" i="2" s="1"/>
  <c r="C27" i="2"/>
  <c r="F27" i="2" s="1"/>
  <c r="C11" i="2"/>
  <c r="F11" i="2" s="1"/>
  <c r="J6" i="2"/>
  <c r="L6" i="2" s="1"/>
  <c r="M6" i="2" s="1"/>
  <c r="L101" i="1"/>
  <c r="T96" i="1"/>
  <c r="L92" i="1"/>
  <c r="T87" i="1"/>
  <c r="L83" i="1"/>
  <c r="L80" i="1"/>
  <c r="T75" i="1"/>
  <c r="L73" i="1"/>
  <c r="L71" i="1"/>
  <c r="L66" i="1"/>
  <c r="L64" i="1"/>
  <c r="L63" i="1"/>
  <c r="L61" i="1"/>
  <c r="L60" i="1"/>
  <c r="L58" i="1"/>
  <c r="L54" i="1"/>
  <c r="L50" i="1"/>
  <c r="T48" i="1"/>
  <c r="L47" i="1"/>
  <c r="L45" i="1"/>
  <c r="L44" i="1"/>
  <c r="T39" i="1"/>
  <c r="T37" i="1"/>
  <c r="L36" i="1"/>
  <c r="L34" i="1"/>
  <c r="L32" i="1"/>
  <c r="L30" i="1"/>
  <c r="L28" i="1"/>
  <c r="T26" i="1"/>
  <c r="T24" i="1"/>
  <c r="T22" i="1"/>
  <c r="T20" i="1"/>
  <c r="T19" i="1"/>
  <c r="T17" i="1"/>
  <c r="L16" i="1"/>
  <c r="L14" i="1"/>
  <c r="L12" i="1"/>
  <c r="L10" i="1"/>
  <c r="T6" i="1"/>
  <c r="T4" i="1"/>
  <c r="C39" i="2"/>
  <c r="F39" i="2" s="1"/>
  <c r="J4" i="2"/>
  <c r="L4" i="2" s="1"/>
  <c r="M4" i="2" s="1"/>
  <c r="L99" i="1"/>
  <c r="L86" i="1"/>
  <c r="T70" i="1"/>
  <c r="T57" i="1"/>
  <c r="T53" i="1"/>
  <c r="T42" i="1"/>
  <c r="T33" i="1"/>
  <c r="T29" i="1"/>
  <c r="L24" i="1"/>
  <c r="T15" i="1"/>
  <c r="T9" i="1"/>
  <c r="L4" i="1"/>
  <c r="T89" i="1"/>
  <c r="L82" i="1"/>
  <c r="L77" i="1"/>
  <c r="T94" i="1"/>
  <c r="T88" i="1"/>
  <c r="L81" i="1"/>
  <c r="L93" i="1"/>
  <c r="T78" i="1"/>
  <c r="T100" i="1"/>
  <c r="L85" i="1"/>
  <c r="N80" i="1"/>
  <c r="P80" i="1" s="1"/>
  <c r="N103" i="1"/>
  <c r="E20" i="2"/>
  <c r="E36" i="2"/>
  <c r="E52" i="2"/>
  <c r="E4" i="2"/>
  <c r="E3" i="2"/>
  <c r="E19" i="2"/>
  <c r="E61" i="2"/>
  <c r="E103" i="2"/>
  <c r="E56" i="2"/>
  <c r="J83" i="2" l="1"/>
  <c r="L83" i="2" s="1"/>
  <c r="M83" i="2" s="1"/>
  <c r="C78" i="2"/>
  <c r="C96" i="2"/>
  <c r="F96" i="2" s="1"/>
  <c r="J88" i="2"/>
  <c r="L88" i="2" s="1"/>
  <c r="M88" i="2" s="1"/>
  <c r="J78" i="2"/>
  <c r="L78" i="2" s="1"/>
  <c r="M78" i="2" s="1"/>
  <c r="J94" i="2"/>
  <c r="L94" i="2" s="1"/>
  <c r="M94" i="2" s="1"/>
  <c r="J95" i="2"/>
  <c r="L95" i="2" s="1"/>
  <c r="M95" i="2" s="1"/>
  <c r="C82" i="2"/>
  <c r="F82" i="2" s="1"/>
  <c r="C98" i="2"/>
  <c r="J80" i="2"/>
  <c r="L80" i="2" s="1"/>
  <c r="M80" i="2" s="1"/>
  <c r="J96" i="2"/>
  <c r="L96" i="2" s="1"/>
  <c r="M96" i="2" s="1"/>
  <c r="C76" i="2"/>
  <c r="E76" i="2" s="1"/>
  <c r="C84" i="2"/>
  <c r="F84" i="2" s="1"/>
  <c r="C92" i="2"/>
  <c r="C100" i="2"/>
  <c r="F100" i="2" s="1"/>
  <c r="J74" i="2"/>
  <c r="L74" i="2" s="1"/>
  <c r="M74" i="2" s="1"/>
  <c r="J82" i="2"/>
  <c r="L82" i="2" s="1"/>
  <c r="M82" i="2" s="1"/>
  <c r="J90" i="2"/>
  <c r="L90" i="2" s="1"/>
  <c r="M90" i="2" s="1"/>
  <c r="J98" i="2"/>
  <c r="L98" i="2" s="1"/>
  <c r="M98" i="2" s="1"/>
  <c r="C86" i="2"/>
  <c r="E86" i="2" s="1"/>
  <c r="C94" i="2"/>
  <c r="C102" i="2"/>
  <c r="J76" i="2"/>
  <c r="L76" i="2" s="1"/>
  <c r="M76" i="2" s="1"/>
  <c r="J84" i="2"/>
  <c r="L84" i="2" s="1"/>
  <c r="M84" i="2" s="1"/>
  <c r="J92" i="2"/>
  <c r="L92" i="2" s="1"/>
  <c r="M92" i="2" s="1"/>
  <c r="J100" i="2"/>
  <c r="L100" i="2" s="1"/>
  <c r="M100" i="2" s="1"/>
  <c r="C11" i="1"/>
  <c r="I103" i="2" s="1"/>
  <c r="K103" i="2" s="1"/>
  <c r="C13" i="1"/>
  <c r="C12" i="1"/>
  <c r="E27" i="2"/>
  <c r="AC4" i="1"/>
  <c r="E90" i="2"/>
  <c r="E51" i="2"/>
  <c r="E43" i="2"/>
  <c r="E26" i="2"/>
  <c r="E101" i="2"/>
  <c r="E85" i="2"/>
  <c r="E17" i="2"/>
  <c r="E11" i="2"/>
  <c r="E75" i="2"/>
  <c r="E32" i="2"/>
  <c r="E73" i="2"/>
  <c r="E71" i="2"/>
  <c r="E81" i="2"/>
  <c r="E64" i="2"/>
  <c r="E49" i="2"/>
  <c r="E15" i="2"/>
  <c r="S100" i="1"/>
  <c r="U100" i="1" s="1"/>
  <c r="V100" i="1"/>
  <c r="K24" i="1"/>
  <c r="M24" i="1" s="1"/>
  <c r="O24" i="1"/>
  <c r="N24" i="1"/>
  <c r="P24" i="1" s="1"/>
  <c r="K16" i="1"/>
  <c r="M16" i="1" s="1"/>
  <c r="O16" i="1"/>
  <c r="N16" i="1"/>
  <c r="P16" i="1" s="1"/>
  <c r="K47" i="1"/>
  <c r="M47" i="1" s="1"/>
  <c r="O47" i="1"/>
  <c r="N47" i="1"/>
  <c r="P47" i="1" s="1"/>
  <c r="S49" i="1"/>
  <c r="U49" i="1" s="1"/>
  <c r="V49" i="1"/>
  <c r="S10" i="1"/>
  <c r="U10" i="1" s="1"/>
  <c r="V10" i="1"/>
  <c r="S44" i="1"/>
  <c r="U44" i="1" s="1"/>
  <c r="V44" i="1"/>
  <c r="S64" i="1"/>
  <c r="U64" i="1" s="1"/>
  <c r="V64" i="1"/>
  <c r="V67" i="1"/>
  <c r="S67" i="1"/>
  <c r="U67" i="1" s="1"/>
  <c r="K20" i="1"/>
  <c r="M20" i="1" s="1"/>
  <c r="N20" i="1"/>
  <c r="P20" i="1" s="1"/>
  <c r="O20" i="1"/>
  <c r="K57" i="1"/>
  <c r="M57" i="1" s="1"/>
  <c r="O57" i="1"/>
  <c r="N57" i="1"/>
  <c r="P57" i="1" s="1"/>
  <c r="V71" i="1"/>
  <c r="S71" i="1"/>
  <c r="U71" i="1" s="1"/>
  <c r="K89" i="1"/>
  <c r="M89" i="1" s="1"/>
  <c r="O89" i="1"/>
  <c r="N89" i="1"/>
  <c r="P89" i="1" s="1"/>
  <c r="K100" i="1"/>
  <c r="M100" i="1" s="1"/>
  <c r="N100" i="1"/>
  <c r="P100" i="1" s="1"/>
  <c r="O100" i="1"/>
  <c r="F14" i="2"/>
  <c r="E14" i="2"/>
  <c r="F38" i="2"/>
  <c r="E38" i="2"/>
  <c r="E46" i="2"/>
  <c r="F46" i="2"/>
  <c r="F87" i="2"/>
  <c r="E87" i="2"/>
  <c r="F58" i="2"/>
  <c r="E58" i="2"/>
  <c r="E80" i="2"/>
  <c r="S78" i="1"/>
  <c r="U78" i="1" s="1"/>
  <c r="V78" i="1"/>
  <c r="S94" i="1"/>
  <c r="U94" i="1" s="1"/>
  <c r="V94" i="1"/>
  <c r="K4" i="1"/>
  <c r="M4" i="1" s="1"/>
  <c r="N4" i="1"/>
  <c r="P4" i="1" s="1"/>
  <c r="O4" i="1"/>
  <c r="S29" i="1"/>
  <c r="U29" i="1" s="1"/>
  <c r="V29" i="1"/>
  <c r="S57" i="1"/>
  <c r="U57" i="1" s="1"/>
  <c r="V57" i="1"/>
  <c r="K10" i="1"/>
  <c r="M10" i="1" s="1"/>
  <c r="O10" i="1"/>
  <c r="N10" i="1"/>
  <c r="P10" i="1" s="1"/>
  <c r="S17" i="1"/>
  <c r="U17" i="1" s="1"/>
  <c r="V17" i="1"/>
  <c r="S24" i="1"/>
  <c r="U24" i="1" s="1"/>
  <c r="V24" i="1"/>
  <c r="N32" i="1"/>
  <c r="P32" i="1" s="1"/>
  <c r="K32" i="1"/>
  <c r="M32" i="1" s="1"/>
  <c r="O32" i="1"/>
  <c r="S39" i="1"/>
  <c r="U39" i="1" s="1"/>
  <c r="V39" i="1"/>
  <c r="S48" i="1"/>
  <c r="U48" i="1" s="1"/>
  <c r="V48" i="1"/>
  <c r="K60" i="1"/>
  <c r="M60" i="1" s="1"/>
  <c r="O60" i="1"/>
  <c r="N60" i="1"/>
  <c r="P60" i="1" s="1"/>
  <c r="O66" i="1"/>
  <c r="K66" i="1"/>
  <c r="M66" i="1" s="1"/>
  <c r="N66" i="1"/>
  <c r="P66" i="1" s="1"/>
  <c r="K80" i="1"/>
  <c r="M80" i="1" s="1"/>
  <c r="O80" i="1"/>
  <c r="S96" i="1"/>
  <c r="U96" i="1" s="1"/>
  <c r="V96" i="1"/>
  <c r="S13" i="1"/>
  <c r="U13" i="1" s="1"/>
  <c r="V13" i="1"/>
  <c r="K39" i="1"/>
  <c r="M39" i="1" s="1"/>
  <c r="O39" i="1"/>
  <c r="N39" i="1"/>
  <c r="P39" i="1" s="1"/>
  <c r="K52" i="1"/>
  <c r="M52" i="1" s="1"/>
  <c r="N52" i="1"/>
  <c r="P52" i="1" s="1"/>
  <c r="O52" i="1"/>
  <c r="S65" i="1"/>
  <c r="U65" i="1" s="1"/>
  <c r="V65" i="1"/>
  <c r="K95" i="1"/>
  <c r="M95" i="1" s="1"/>
  <c r="O95" i="1"/>
  <c r="N95" i="1"/>
  <c r="P95" i="1" s="1"/>
  <c r="K5" i="1"/>
  <c r="M5" i="1" s="1"/>
  <c r="O5" i="1"/>
  <c r="N5" i="1"/>
  <c r="P5" i="1" s="1"/>
  <c r="S12" i="1"/>
  <c r="U12" i="1" s="1"/>
  <c r="V12" i="1"/>
  <c r="K23" i="1"/>
  <c r="M23" i="1" s="1"/>
  <c r="O23" i="1"/>
  <c r="N23" i="1"/>
  <c r="P23" i="1" s="1"/>
  <c r="S30" i="1"/>
  <c r="U30" i="1" s="1"/>
  <c r="V30" i="1"/>
  <c r="K40" i="1"/>
  <c r="M40" i="1" s="1"/>
  <c r="O40" i="1"/>
  <c r="N40" i="1"/>
  <c r="P40" i="1" s="1"/>
  <c r="S45" i="1"/>
  <c r="U45" i="1" s="1"/>
  <c r="V45" i="1"/>
  <c r="S52" i="1"/>
  <c r="U52" i="1" s="1"/>
  <c r="V52" i="1"/>
  <c r="S58" i="1"/>
  <c r="U58" i="1" s="1"/>
  <c r="V58" i="1"/>
  <c r="S66" i="1"/>
  <c r="U66" i="1" s="1"/>
  <c r="V66" i="1"/>
  <c r="K76" i="1"/>
  <c r="M76" i="1" s="1"/>
  <c r="O76" i="1"/>
  <c r="N76" i="1"/>
  <c r="P76" i="1" s="1"/>
  <c r="S92" i="1"/>
  <c r="U92" i="1" s="1"/>
  <c r="V92" i="1"/>
  <c r="K22" i="1"/>
  <c r="M22" i="1" s="1"/>
  <c r="N22" i="1"/>
  <c r="P22" i="1" s="1"/>
  <c r="O22" i="1"/>
  <c r="O41" i="1"/>
  <c r="K41" i="1"/>
  <c r="M41" i="1" s="1"/>
  <c r="N41" i="1"/>
  <c r="P41" i="1" s="1"/>
  <c r="K79" i="1"/>
  <c r="M79" i="1" s="1"/>
  <c r="O79" i="1"/>
  <c r="N79" i="1"/>
  <c r="P79" i="1" s="1"/>
  <c r="S7" i="1"/>
  <c r="U7" i="1" s="1"/>
  <c r="V7" i="1"/>
  <c r="K15" i="1"/>
  <c r="M15" i="1" s="1"/>
  <c r="O15" i="1"/>
  <c r="N15" i="1"/>
  <c r="P15" i="1" s="1"/>
  <c r="S21" i="1"/>
  <c r="U21" i="1" s="1"/>
  <c r="V21" i="1"/>
  <c r="K31" i="1"/>
  <c r="M31" i="1" s="1"/>
  <c r="O31" i="1"/>
  <c r="N31" i="1"/>
  <c r="P31" i="1" s="1"/>
  <c r="S38" i="1"/>
  <c r="U38" i="1" s="1"/>
  <c r="V38" i="1"/>
  <c r="K48" i="1"/>
  <c r="M48" i="1" s="1"/>
  <c r="N48" i="1"/>
  <c r="P48" i="1" s="1"/>
  <c r="O48" i="1"/>
  <c r="O59" i="1"/>
  <c r="K59" i="1"/>
  <c r="M59" i="1" s="1"/>
  <c r="N59" i="1"/>
  <c r="P59" i="1" s="1"/>
  <c r="K67" i="1"/>
  <c r="M67" i="1" s="1"/>
  <c r="O67" i="1"/>
  <c r="N67" i="1"/>
  <c r="P67" i="1" s="1"/>
  <c r="S76" i="1"/>
  <c r="U76" i="1" s="1"/>
  <c r="V76" i="1"/>
  <c r="V98" i="1"/>
  <c r="S98" i="1"/>
  <c r="U98" i="1" s="1"/>
  <c r="S72" i="1"/>
  <c r="U72" i="1" s="1"/>
  <c r="V72" i="1"/>
  <c r="S81" i="1"/>
  <c r="U81" i="1" s="1"/>
  <c r="V81" i="1"/>
  <c r="K91" i="1"/>
  <c r="M91" i="1" s="1"/>
  <c r="O91" i="1"/>
  <c r="N91" i="1"/>
  <c r="P91" i="1" s="1"/>
  <c r="O102" i="1"/>
  <c r="K102" i="1"/>
  <c r="M102" i="1" s="1"/>
  <c r="N102" i="1"/>
  <c r="P102" i="1" s="1"/>
  <c r="F13" i="2"/>
  <c r="E13" i="2"/>
  <c r="F29" i="2"/>
  <c r="E29" i="2"/>
  <c r="F45" i="2"/>
  <c r="E45" i="2"/>
  <c r="S84" i="1"/>
  <c r="U84" i="1" s="1"/>
  <c r="V84" i="1"/>
  <c r="S93" i="1"/>
  <c r="U93" i="1" s="1"/>
  <c r="V93" i="1"/>
  <c r="V102" i="1"/>
  <c r="S102" i="1"/>
  <c r="U102" i="1" s="1"/>
  <c r="F8" i="2"/>
  <c r="E8" i="2"/>
  <c r="F24" i="2"/>
  <c r="E24" i="2"/>
  <c r="F40" i="2"/>
  <c r="E40" i="2"/>
  <c r="F95" i="2"/>
  <c r="E95" i="2"/>
  <c r="F65" i="2"/>
  <c r="E65" i="2"/>
  <c r="F98" i="2"/>
  <c r="E98" i="2"/>
  <c r="E99" i="2"/>
  <c r="E62" i="2"/>
  <c r="E72" i="2"/>
  <c r="E41" i="2"/>
  <c r="E9" i="2"/>
  <c r="E16" i="2"/>
  <c r="E68" i="2"/>
  <c r="E69" i="2"/>
  <c r="E39" i="2"/>
  <c r="E7" i="2"/>
  <c r="S89" i="1"/>
  <c r="U89" i="1" s="1"/>
  <c r="V89" i="1"/>
  <c r="K99" i="1"/>
  <c r="M99" i="1" s="1"/>
  <c r="O99" i="1"/>
  <c r="N99" i="1"/>
  <c r="P99" i="1" s="1"/>
  <c r="S22" i="1"/>
  <c r="U22" i="1" s="1"/>
  <c r="V22" i="1"/>
  <c r="S37" i="1"/>
  <c r="U37" i="1" s="1"/>
  <c r="V37" i="1"/>
  <c r="K64" i="1"/>
  <c r="M64" i="1" s="1"/>
  <c r="N64" i="1"/>
  <c r="P64" i="1" s="1"/>
  <c r="O64" i="1"/>
  <c r="N92" i="1"/>
  <c r="P92" i="1" s="1"/>
  <c r="K92" i="1"/>
  <c r="M92" i="1" s="1"/>
  <c r="O92" i="1"/>
  <c r="S35" i="1"/>
  <c r="U35" i="1" s="1"/>
  <c r="V35" i="1"/>
  <c r="V82" i="1"/>
  <c r="S82" i="1"/>
  <c r="U82" i="1" s="1"/>
  <c r="K21" i="1"/>
  <c r="M21" i="1" s="1"/>
  <c r="O21" i="1"/>
  <c r="N21" i="1"/>
  <c r="P21" i="1" s="1"/>
  <c r="O38" i="1"/>
  <c r="K38" i="1"/>
  <c r="M38" i="1" s="1"/>
  <c r="N38" i="1"/>
  <c r="P38" i="1" s="1"/>
  <c r="S56" i="1"/>
  <c r="U56" i="1" s="1"/>
  <c r="V56" i="1"/>
  <c r="F5" i="2"/>
  <c r="E5" i="2"/>
  <c r="K17" i="1"/>
  <c r="M17" i="1" s="1"/>
  <c r="N17" i="1"/>
  <c r="P17" i="1" s="1"/>
  <c r="O17" i="1"/>
  <c r="S5" i="1"/>
  <c r="U5" i="1" s="1"/>
  <c r="V5" i="1"/>
  <c r="K29" i="1"/>
  <c r="M29" i="1" s="1"/>
  <c r="AC5" i="1" s="1"/>
  <c r="O29" i="1"/>
  <c r="N29" i="1"/>
  <c r="P29" i="1" s="1"/>
  <c r="N46" i="1"/>
  <c r="P46" i="1" s="1"/>
  <c r="K46" i="1"/>
  <c r="M46" i="1" s="1"/>
  <c r="O46" i="1"/>
  <c r="O74" i="1"/>
  <c r="K74" i="1"/>
  <c r="M74" i="1" s="1"/>
  <c r="N74" i="1"/>
  <c r="P74" i="1" s="1"/>
  <c r="K94" i="1"/>
  <c r="M94" i="1" s="1"/>
  <c r="N94" i="1"/>
  <c r="P94" i="1" s="1"/>
  <c r="O94" i="1"/>
  <c r="E47" i="2"/>
  <c r="E93" i="2"/>
  <c r="E22" i="2"/>
  <c r="K93" i="1"/>
  <c r="M93" i="1" s="1"/>
  <c r="O93" i="1"/>
  <c r="N93" i="1"/>
  <c r="P93" i="1" s="1"/>
  <c r="K77" i="1"/>
  <c r="M77" i="1" s="1"/>
  <c r="O77" i="1"/>
  <c r="N77" i="1"/>
  <c r="P77" i="1" s="1"/>
  <c r="S9" i="1"/>
  <c r="U9" i="1" s="1"/>
  <c r="V9" i="1"/>
  <c r="S33" i="1"/>
  <c r="U33" i="1" s="1"/>
  <c r="V33" i="1"/>
  <c r="V70" i="1"/>
  <c r="S70" i="1"/>
  <c r="U70" i="1" s="1"/>
  <c r="K12" i="1"/>
  <c r="M12" i="1" s="1"/>
  <c r="N12" i="1"/>
  <c r="P12" i="1" s="1"/>
  <c r="O12" i="1"/>
  <c r="S19" i="1"/>
  <c r="U19" i="1" s="1"/>
  <c r="V19" i="1"/>
  <c r="S26" i="1"/>
  <c r="U26" i="1" s="1"/>
  <c r="V26" i="1"/>
  <c r="K34" i="1"/>
  <c r="M34" i="1" s="1"/>
  <c r="N34" i="1"/>
  <c r="P34" i="1" s="1"/>
  <c r="O34" i="1"/>
  <c r="K44" i="1"/>
  <c r="M44" i="1" s="1"/>
  <c r="N44" i="1"/>
  <c r="P44" i="1" s="1"/>
  <c r="O44" i="1"/>
  <c r="K50" i="1"/>
  <c r="M50" i="1" s="1"/>
  <c r="O50" i="1"/>
  <c r="N50" i="1"/>
  <c r="P50" i="1" s="1"/>
  <c r="N61" i="1"/>
  <c r="P61" i="1" s="1"/>
  <c r="K61" i="1"/>
  <c r="M61" i="1" s="1"/>
  <c r="O61" i="1"/>
  <c r="K71" i="1"/>
  <c r="M71" i="1" s="1"/>
  <c r="O71" i="1"/>
  <c r="N71" i="1"/>
  <c r="P71" i="1" s="1"/>
  <c r="K83" i="1"/>
  <c r="M83" i="1" s="1"/>
  <c r="O83" i="1"/>
  <c r="N83" i="1"/>
  <c r="P83" i="1" s="1"/>
  <c r="K101" i="1"/>
  <c r="M101" i="1" s="1"/>
  <c r="O101" i="1"/>
  <c r="N101" i="1"/>
  <c r="P101" i="1" s="1"/>
  <c r="K19" i="1"/>
  <c r="M19" i="1" s="1"/>
  <c r="O19" i="1"/>
  <c r="N19" i="1"/>
  <c r="P19" i="1" s="1"/>
  <c r="S43" i="1"/>
  <c r="U43" i="1" s="1"/>
  <c r="V43" i="1"/>
  <c r="K55" i="1"/>
  <c r="M55" i="1" s="1"/>
  <c r="N55" i="1"/>
  <c r="P55" i="1" s="1"/>
  <c r="O55" i="1"/>
  <c r="N69" i="1"/>
  <c r="P69" i="1" s="1"/>
  <c r="K69" i="1"/>
  <c r="M69" i="1" s="1"/>
  <c r="O69" i="1"/>
  <c r="K7" i="1"/>
  <c r="M7" i="1" s="1"/>
  <c r="N7" i="1"/>
  <c r="P7" i="1" s="1"/>
  <c r="O7" i="1"/>
  <c r="S14" i="1"/>
  <c r="U14" i="1" s="1"/>
  <c r="V14" i="1"/>
  <c r="K25" i="1"/>
  <c r="M25" i="1" s="1"/>
  <c r="O25" i="1"/>
  <c r="N25" i="1"/>
  <c r="P25" i="1" s="1"/>
  <c r="S32" i="1"/>
  <c r="U32" i="1" s="1"/>
  <c r="V32" i="1"/>
  <c r="S41" i="1"/>
  <c r="U41" i="1" s="1"/>
  <c r="V41" i="1"/>
  <c r="V47" i="1"/>
  <c r="S47" i="1"/>
  <c r="U47" i="1" s="1"/>
  <c r="S54" i="1"/>
  <c r="U54" i="1" s="1"/>
  <c r="V54" i="1"/>
  <c r="S60" i="1"/>
  <c r="U60" i="1" s="1"/>
  <c r="V60" i="1"/>
  <c r="S68" i="1"/>
  <c r="U68" i="1" s="1"/>
  <c r="V68" i="1"/>
  <c r="K78" i="1"/>
  <c r="M78" i="1" s="1"/>
  <c r="O78" i="1"/>
  <c r="N78" i="1"/>
  <c r="P78" i="1" s="1"/>
  <c r="K97" i="1"/>
  <c r="M97" i="1" s="1"/>
  <c r="N97" i="1"/>
  <c r="P97" i="1" s="1"/>
  <c r="O97" i="1"/>
  <c r="N6" i="1"/>
  <c r="P6" i="1" s="1"/>
  <c r="K6" i="1"/>
  <c r="M6" i="1" s="1"/>
  <c r="O6" i="1"/>
  <c r="S27" i="1"/>
  <c r="U27" i="1" s="1"/>
  <c r="V27" i="1"/>
  <c r="K51" i="1"/>
  <c r="M51" i="1" s="1"/>
  <c r="N51" i="1"/>
  <c r="P51" i="1" s="1"/>
  <c r="O51" i="1"/>
  <c r="V90" i="1"/>
  <c r="S90" i="1"/>
  <c r="U90" i="1" s="1"/>
  <c r="O9" i="1"/>
  <c r="K9" i="1"/>
  <c r="M9" i="1" s="1"/>
  <c r="N9" i="1"/>
  <c r="P9" i="1" s="1"/>
  <c r="S16" i="1"/>
  <c r="U16" i="1" s="1"/>
  <c r="V16" i="1"/>
  <c r="S23" i="1"/>
  <c r="U23" i="1" s="1"/>
  <c r="V23" i="1"/>
  <c r="K33" i="1"/>
  <c r="M33" i="1" s="1"/>
  <c r="O33" i="1"/>
  <c r="N33" i="1"/>
  <c r="P33" i="1" s="1"/>
  <c r="S40" i="1"/>
  <c r="U40" i="1" s="1"/>
  <c r="V40" i="1"/>
  <c r="K49" i="1"/>
  <c r="M49" i="1" s="1"/>
  <c r="O49" i="1"/>
  <c r="N49" i="1"/>
  <c r="P49" i="1" s="1"/>
  <c r="K62" i="1"/>
  <c r="M62" i="1" s="1"/>
  <c r="N62" i="1"/>
  <c r="P62" i="1" s="1"/>
  <c r="O62" i="1"/>
  <c r="N70" i="1"/>
  <c r="P70" i="1" s="1"/>
  <c r="K70" i="1"/>
  <c r="M70" i="1" s="1"/>
  <c r="O70" i="1"/>
  <c r="S80" i="1"/>
  <c r="U80" i="1" s="1"/>
  <c r="V80" i="1"/>
  <c r="V74" i="1"/>
  <c r="S74" i="1"/>
  <c r="U74" i="1" s="1"/>
  <c r="N84" i="1"/>
  <c r="P84" i="1" s="1"/>
  <c r="K84" i="1"/>
  <c r="M84" i="1" s="1"/>
  <c r="O84" i="1"/>
  <c r="V95" i="1"/>
  <c r="S95" i="1"/>
  <c r="U95" i="1" s="1"/>
  <c r="V103" i="1"/>
  <c r="S103" i="1"/>
  <c r="U103" i="1" s="1"/>
  <c r="K87" i="1"/>
  <c r="M87" i="1" s="1"/>
  <c r="N87" i="1"/>
  <c r="P87" i="1" s="1"/>
  <c r="O87" i="1"/>
  <c r="N96" i="1"/>
  <c r="P96" i="1" s="1"/>
  <c r="K96" i="1"/>
  <c r="M96" i="1" s="1"/>
  <c r="O96" i="1"/>
  <c r="F10" i="2"/>
  <c r="E10" i="2"/>
  <c r="F18" i="2"/>
  <c r="E18" i="2"/>
  <c r="F34" i="2"/>
  <c r="E34" i="2"/>
  <c r="F42" i="2"/>
  <c r="E42" i="2"/>
  <c r="F50" i="2"/>
  <c r="E50" i="2"/>
  <c r="F66" i="2"/>
  <c r="E66" i="2"/>
  <c r="E59" i="2"/>
  <c r="F59" i="2"/>
  <c r="E67" i="2"/>
  <c r="F67" i="2"/>
  <c r="F76" i="2"/>
  <c r="F92" i="2"/>
  <c r="E92" i="2"/>
  <c r="E91" i="2"/>
  <c r="E57" i="2"/>
  <c r="E33" i="2"/>
  <c r="E63" i="2"/>
  <c r="E97" i="2"/>
  <c r="E60" i="2"/>
  <c r="E54" i="2"/>
  <c r="E31" i="2"/>
  <c r="E55" i="2"/>
  <c r="S88" i="1"/>
  <c r="U88" i="1" s="1"/>
  <c r="V88" i="1"/>
  <c r="S53" i="1"/>
  <c r="U53" i="1" s="1"/>
  <c r="V53" i="1"/>
  <c r="S6" i="1"/>
  <c r="U6" i="1" s="1"/>
  <c r="V6" i="1"/>
  <c r="K30" i="1"/>
  <c r="M30" i="1" s="1"/>
  <c r="O30" i="1"/>
  <c r="N30" i="1"/>
  <c r="P30" i="1" s="1"/>
  <c r="N58" i="1"/>
  <c r="P58" i="1" s="1"/>
  <c r="K58" i="1"/>
  <c r="M58" i="1" s="1"/>
  <c r="O58" i="1"/>
  <c r="V75" i="1"/>
  <c r="S75" i="1"/>
  <c r="U75" i="1" s="1"/>
  <c r="K8" i="1"/>
  <c r="M8" i="1" s="1"/>
  <c r="N8" i="1"/>
  <c r="P8" i="1" s="1"/>
  <c r="O8" i="1"/>
  <c r="S62" i="1"/>
  <c r="U62" i="1" s="1"/>
  <c r="V62" i="1"/>
  <c r="K3" i="1"/>
  <c r="M3" i="1" s="1"/>
  <c r="N3" i="1"/>
  <c r="P3" i="1" s="1"/>
  <c r="O3" i="1"/>
  <c r="S28" i="1"/>
  <c r="U28" i="1" s="1"/>
  <c r="V28" i="1"/>
  <c r="V51" i="1"/>
  <c r="S51" i="1"/>
  <c r="U51" i="1" s="1"/>
  <c r="S73" i="1"/>
  <c r="U73" i="1" s="1"/>
  <c r="V73" i="1"/>
  <c r="K88" i="1"/>
  <c r="M88" i="1" s="1"/>
  <c r="O88" i="1"/>
  <c r="N88" i="1"/>
  <c r="P88" i="1" s="1"/>
  <c r="K37" i="1"/>
  <c r="M37" i="1" s="1"/>
  <c r="N37" i="1"/>
  <c r="P37" i="1" s="1"/>
  <c r="O37" i="1"/>
  <c r="K13" i="1"/>
  <c r="M13" i="1" s="1"/>
  <c r="O13" i="1"/>
  <c r="N13" i="1"/>
  <c r="P13" i="1" s="1"/>
  <c r="S36" i="1"/>
  <c r="U36" i="1" s="1"/>
  <c r="V36" i="1"/>
  <c r="K65" i="1"/>
  <c r="M65" i="1" s="1"/>
  <c r="N65" i="1"/>
  <c r="P65" i="1" s="1"/>
  <c r="O65" i="1"/>
  <c r="V79" i="1"/>
  <c r="S79" i="1"/>
  <c r="U79" i="1" s="1"/>
  <c r="V99" i="1"/>
  <c r="S99" i="1"/>
  <c r="U99" i="1" s="1"/>
  <c r="V91" i="1"/>
  <c r="S91" i="1"/>
  <c r="U91" i="1" s="1"/>
  <c r="F6" i="2"/>
  <c r="E6" i="2"/>
  <c r="F30" i="2"/>
  <c r="E30" i="2"/>
  <c r="E35" i="2"/>
  <c r="E88" i="2"/>
  <c r="B99" i="2"/>
  <c r="D99" i="2" s="1"/>
  <c r="B91" i="2"/>
  <c r="D91" i="2" s="1"/>
  <c r="B83" i="2"/>
  <c r="D83" i="2" s="1"/>
  <c r="B75" i="2"/>
  <c r="D75" i="2" s="1"/>
  <c r="I100" i="2"/>
  <c r="K100" i="2" s="1"/>
  <c r="I92" i="2"/>
  <c r="K92" i="2" s="1"/>
  <c r="I84" i="2"/>
  <c r="I76" i="2"/>
  <c r="K76" i="2" s="1"/>
  <c r="B94" i="2"/>
  <c r="D94" i="2" s="1"/>
  <c r="B78" i="2"/>
  <c r="D78" i="2" s="1"/>
  <c r="I69" i="2"/>
  <c r="K69" i="2" s="1"/>
  <c r="I61" i="2"/>
  <c r="K61" i="2" s="1"/>
  <c r="I99" i="2"/>
  <c r="K99" i="2" s="1"/>
  <c r="I83" i="2"/>
  <c r="K83" i="2" s="1"/>
  <c r="I73" i="2"/>
  <c r="K73" i="2" s="1"/>
  <c r="B63" i="2"/>
  <c r="D63" i="2" s="1"/>
  <c r="B55" i="2"/>
  <c r="D55" i="2" s="1"/>
  <c r="B76" i="2"/>
  <c r="I56" i="2"/>
  <c r="K56" i="2" s="1"/>
  <c r="B47" i="2"/>
  <c r="D47" i="2" s="1"/>
  <c r="B39" i="2"/>
  <c r="D39" i="2" s="1"/>
  <c r="B31" i="2"/>
  <c r="D31" i="2" s="1"/>
  <c r="B23" i="2"/>
  <c r="D23" i="2" s="1"/>
  <c r="B15" i="2"/>
  <c r="D15" i="2" s="1"/>
  <c r="I93" i="2"/>
  <c r="K93" i="2" s="1"/>
  <c r="B66" i="2"/>
  <c r="D66" i="2" s="1"/>
  <c r="I50" i="2"/>
  <c r="K50" i="2" s="1"/>
  <c r="I42" i="2"/>
  <c r="K42" i="2" s="1"/>
  <c r="I34" i="2"/>
  <c r="K34" i="2" s="1"/>
  <c r="I26" i="2"/>
  <c r="K26" i="2" s="1"/>
  <c r="I18" i="2"/>
  <c r="K18" i="2" s="1"/>
  <c r="I10" i="2"/>
  <c r="K10" i="2" s="1"/>
  <c r="B96" i="2"/>
  <c r="D96" i="2" s="1"/>
  <c r="B54" i="2"/>
  <c r="D54" i="2" s="1"/>
  <c r="B38" i="2"/>
  <c r="D38" i="2" s="1"/>
  <c r="B22" i="2"/>
  <c r="D22" i="2" s="1"/>
  <c r="I7" i="2"/>
  <c r="K7" i="2" s="1"/>
  <c r="B60" i="2"/>
  <c r="D60" i="2" s="1"/>
  <c r="I39" i="2"/>
  <c r="K39" i="2" s="1"/>
  <c r="I23" i="2"/>
  <c r="K23" i="2" s="1"/>
  <c r="B10" i="2"/>
  <c r="D10" i="2" s="1"/>
  <c r="I62" i="2"/>
  <c r="K62" i="2" s="1"/>
  <c r="B44" i="2"/>
  <c r="D44" i="2" s="1"/>
  <c r="B28" i="2"/>
  <c r="D28" i="2" s="1"/>
  <c r="B12" i="2"/>
  <c r="D12" i="2" s="1"/>
  <c r="I97" i="2"/>
  <c r="K97" i="2" s="1"/>
  <c r="B4" i="2"/>
  <c r="D4" i="2" s="1"/>
  <c r="I70" i="2"/>
  <c r="K70" i="2" s="1"/>
  <c r="I17" i="2"/>
  <c r="K17" i="2" s="1"/>
  <c r="I29" i="2"/>
  <c r="K29" i="2" s="1"/>
  <c r="E77" i="2"/>
  <c r="K85" i="1"/>
  <c r="M85" i="1" s="1"/>
  <c r="O85" i="1"/>
  <c r="N85" i="1"/>
  <c r="P85" i="1" s="1"/>
  <c r="K81" i="1"/>
  <c r="M81" i="1" s="1"/>
  <c r="O81" i="1"/>
  <c r="K82" i="1"/>
  <c r="M82" i="1" s="1"/>
  <c r="N82" i="1"/>
  <c r="P82" i="1" s="1"/>
  <c r="O82" i="1"/>
  <c r="S15" i="1"/>
  <c r="U15" i="1" s="1"/>
  <c r="V15" i="1"/>
  <c r="S42" i="1"/>
  <c r="U42" i="1" s="1"/>
  <c r="V42" i="1"/>
  <c r="O86" i="1"/>
  <c r="K86" i="1"/>
  <c r="M86" i="1" s="1"/>
  <c r="N86" i="1"/>
  <c r="P86" i="1" s="1"/>
  <c r="S4" i="1"/>
  <c r="U4" i="1" s="1"/>
  <c r="V4" i="1"/>
  <c r="K14" i="1"/>
  <c r="M14" i="1" s="1"/>
  <c r="N14" i="1"/>
  <c r="P14" i="1" s="1"/>
  <c r="O14" i="1"/>
  <c r="S20" i="1"/>
  <c r="U20" i="1" s="1"/>
  <c r="V20" i="1"/>
  <c r="N28" i="1"/>
  <c r="P28" i="1" s="1"/>
  <c r="K28" i="1"/>
  <c r="M28" i="1" s="1"/>
  <c r="O28" i="1"/>
  <c r="K36" i="1"/>
  <c r="M36" i="1" s="1"/>
  <c r="N36" i="1"/>
  <c r="P36" i="1" s="1"/>
  <c r="O36" i="1"/>
  <c r="K45" i="1"/>
  <c r="M45" i="1" s="1"/>
  <c r="O45" i="1"/>
  <c r="N45" i="1"/>
  <c r="P45" i="1" s="1"/>
  <c r="K54" i="1"/>
  <c r="M54" i="1" s="1"/>
  <c r="N54" i="1"/>
  <c r="P54" i="1" s="1"/>
  <c r="O54" i="1"/>
  <c r="N63" i="1"/>
  <c r="P63" i="1" s="1"/>
  <c r="K63" i="1"/>
  <c r="M63" i="1" s="1"/>
  <c r="O63" i="1"/>
  <c r="K73" i="1"/>
  <c r="M73" i="1" s="1"/>
  <c r="O73" i="1"/>
  <c r="N73" i="1"/>
  <c r="P73" i="1" s="1"/>
  <c r="V87" i="1"/>
  <c r="S87" i="1"/>
  <c r="U87" i="1" s="1"/>
  <c r="K26" i="1"/>
  <c r="M26" i="1" s="1"/>
  <c r="N26" i="1"/>
  <c r="P26" i="1" s="1"/>
  <c r="O26" i="1"/>
  <c r="S46" i="1"/>
  <c r="U46" i="1" s="1"/>
  <c r="V46" i="1"/>
  <c r="V59" i="1"/>
  <c r="S59" i="1"/>
  <c r="U59" i="1" s="1"/>
  <c r="K75" i="1"/>
  <c r="M75" i="1" s="1"/>
  <c r="O75" i="1"/>
  <c r="N75" i="1"/>
  <c r="P75" i="1" s="1"/>
  <c r="S8" i="1"/>
  <c r="U8" i="1" s="1"/>
  <c r="V8" i="1"/>
  <c r="K18" i="1"/>
  <c r="M18" i="1" s="1"/>
  <c r="N18" i="1"/>
  <c r="P18" i="1" s="1"/>
  <c r="O18" i="1"/>
  <c r="K27" i="1"/>
  <c r="M27" i="1" s="1"/>
  <c r="O27" i="1"/>
  <c r="N27" i="1"/>
  <c r="P27" i="1" s="1"/>
  <c r="S34" i="1"/>
  <c r="U34" i="1" s="1"/>
  <c r="V34" i="1"/>
  <c r="K43" i="1"/>
  <c r="M43" i="1" s="1"/>
  <c r="N43" i="1"/>
  <c r="P43" i="1" s="1"/>
  <c r="O43" i="1"/>
  <c r="S50" i="1"/>
  <c r="U50" i="1" s="1"/>
  <c r="V50" i="1"/>
  <c r="V55" i="1"/>
  <c r="S55" i="1"/>
  <c r="U55" i="1" s="1"/>
  <c r="S61" i="1"/>
  <c r="U61" i="1" s="1"/>
  <c r="V61" i="1"/>
  <c r="S69" i="1"/>
  <c r="U69" i="1" s="1"/>
  <c r="V69" i="1"/>
  <c r="V83" i="1"/>
  <c r="S83" i="1"/>
  <c r="U83" i="1" s="1"/>
  <c r="S101" i="1"/>
  <c r="U101" i="1" s="1"/>
  <c r="V101" i="1"/>
  <c r="S11" i="1"/>
  <c r="U11" i="1" s="1"/>
  <c r="V11" i="1"/>
  <c r="S31" i="1"/>
  <c r="U31" i="1" s="1"/>
  <c r="V31" i="1"/>
  <c r="K56" i="1"/>
  <c r="M56" i="1" s="1"/>
  <c r="O56" i="1"/>
  <c r="N56" i="1"/>
  <c r="P56" i="1" s="1"/>
  <c r="S3" i="1"/>
  <c r="U3" i="1" s="1"/>
  <c r="V3" i="1"/>
  <c r="K11" i="1"/>
  <c r="M11" i="1" s="1"/>
  <c r="N11" i="1"/>
  <c r="P11" i="1" s="1"/>
  <c r="O11" i="1"/>
  <c r="S18" i="1"/>
  <c r="U18" i="1" s="1"/>
  <c r="V18" i="1"/>
  <c r="S25" i="1"/>
  <c r="U25" i="1" s="1"/>
  <c r="V25" i="1"/>
  <c r="K35" i="1"/>
  <c r="M35" i="1" s="1"/>
  <c r="O35" i="1"/>
  <c r="N35" i="1"/>
  <c r="P35" i="1" s="1"/>
  <c r="K42" i="1"/>
  <c r="M42" i="1" s="1"/>
  <c r="O42" i="1"/>
  <c r="N42" i="1"/>
  <c r="P42" i="1" s="1"/>
  <c r="K53" i="1"/>
  <c r="M53" i="1" s="1"/>
  <c r="N53" i="1"/>
  <c r="P53" i="1" s="1"/>
  <c r="O53" i="1"/>
  <c r="S63" i="1"/>
  <c r="U63" i="1" s="1"/>
  <c r="V63" i="1"/>
  <c r="K72" i="1"/>
  <c r="M72" i="1" s="1"/>
  <c r="O72" i="1"/>
  <c r="N72" i="1"/>
  <c r="P72" i="1" s="1"/>
  <c r="S85" i="1"/>
  <c r="U85" i="1" s="1"/>
  <c r="V85" i="1"/>
  <c r="K68" i="1"/>
  <c r="M68" i="1" s="1"/>
  <c r="O68" i="1"/>
  <c r="N68" i="1"/>
  <c r="P68" i="1" s="1"/>
  <c r="S77" i="1"/>
  <c r="U77" i="1" s="1"/>
  <c r="V77" i="1"/>
  <c r="V86" i="1"/>
  <c r="S86" i="1"/>
  <c r="U86" i="1" s="1"/>
  <c r="S97" i="1"/>
  <c r="U97" i="1" s="1"/>
  <c r="V97" i="1"/>
  <c r="F21" i="2"/>
  <c r="E21" i="2"/>
  <c r="F37" i="2"/>
  <c r="E37" i="2"/>
  <c r="F53" i="2"/>
  <c r="E53" i="2"/>
  <c r="K90" i="1"/>
  <c r="M90" i="1" s="1"/>
  <c r="N90" i="1"/>
  <c r="P90" i="1" s="1"/>
  <c r="O90" i="1"/>
  <c r="K98" i="1"/>
  <c r="M98" i="1" s="1"/>
  <c r="O98" i="1"/>
  <c r="N98" i="1"/>
  <c r="P98" i="1" s="1"/>
  <c r="E12" i="2"/>
  <c r="F12" i="2"/>
  <c r="E28" i="2"/>
  <c r="F28" i="2"/>
  <c r="E44" i="2"/>
  <c r="F44" i="2"/>
  <c r="F79" i="2"/>
  <c r="E79" i="2"/>
  <c r="F70" i="2"/>
  <c r="E70" i="2"/>
  <c r="F78" i="2"/>
  <c r="E78" i="2"/>
  <c r="F102" i="2"/>
  <c r="E102" i="2"/>
  <c r="E83" i="2"/>
  <c r="E84" i="2"/>
  <c r="E25" i="2"/>
  <c r="E48" i="2"/>
  <c r="E89" i="2"/>
  <c r="E96" i="2"/>
  <c r="E74" i="2"/>
  <c r="E23" i="2"/>
  <c r="N81" i="1"/>
  <c r="P81" i="1" s="1"/>
  <c r="F86" i="2" l="1"/>
  <c r="D76" i="2"/>
  <c r="E82" i="2"/>
  <c r="K84" i="2"/>
  <c r="I45" i="2"/>
  <c r="K45" i="2" s="1"/>
  <c r="I33" i="2"/>
  <c r="K33" i="2" s="1"/>
  <c r="I81" i="2"/>
  <c r="K81" i="2" s="1"/>
  <c r="I21" i="2"/>
  <c r="K21" i="2" s="1"/>
  <c r="I5" i="2"/>
  <c r="K5" i="2" s="1"/>
  <c r="B16" i="2"/>
  <c r="D16" i="2" s="1"/>
  <c r="B32" i="2"/>
  <c r="D32" i="2" s="1"/>
  <c r="B48" i="2"/>
  <c r="D48" i="2" s="1"/>
  <c r="B88" i="2"/>
  <c r="D88" i="2" s="1"/>
  <c r="I11" i="2"/>
  <c r="K11" i="2" s="1"/>
  <c r="I27" i="2"/>
  <c r="K27" i="2" s="1"/>
  <c r="I43" i="2"/>
  <c r="K43" i="2" s="1"/>
  <c r="B68" i="2"/>
  <c r="D68" i="2" s="1"/>
  <c r="B8" i="2"/>
  <c r="D8" i="2" s="1"/>
  <c r="B26" i="2"/>
  <c r="D26" i="2" s="1"/>
  <c r="B42" i="2"/>
  <c r="D42" i="2" s="1"/>
  <c r="I58" i="2"/>
  <c r="K58" i="2" s="1"/>
  <c r="I4" i="2"/>
  <c r="K4" i="2" s="1"/>
  <c r="I12" i="2"/>
  <c r="K12" i="2" s="1"/>
  <c r="I20" i="2"/>
  <c r="K20" i="2" s="1"/>
  <c r="I28" i="2"/>
  <c r="K28" i="2" s="1"/>
  <c r="I36" i="2"/>
  <c r="K36" i="2" s="1"/>
  <c r="I44" i="2"/>
  <c r="K44" i="2" s="1"/>
  <c r="I52" i="2"/>
  <c r="K52" i="2" s="1"/>
  <c r="B70" i="2"/>
  <c r="D70" i="2" s="1"/>
  <c r="I101" i="2"/>
  <c r="K101" i="2" s="1"/>
  <c r="B17" i="2"/>
  <c r="D17" i="2" s="1"/>
  <c r="B25" i="2"/>
  <c r="D25" i="2" s="1"/>
  <c r="B33" i="2"/>
  <c r="D33" i="2" s="1"/>
  <c r="B41" i="2"/>
  <c r="D41" i="2" s="1"/>
  <c r="B49" i="2"/>
  <c r="D49" i="2" s="1"/>
  <c r="I60" i="2"/>
  <c r="K60" i="2" s="1"/>
  <c r="B84" i="2"/>
  <c r="D84" i="2" s="1"/>
  <c r="B57" i="2"/>
  <c r="D57" i="2" s="1"/>
  <c r="B65" i="2"/>
  <c r="D65" i="2" s="1"/>
  <c r="B74" i="2"/>
  <c r="D74" i="2" s="1"/>
  <c r="I87" i="2"/>
  <c r="K87" i="2" s="1"/>
  <c r="I55" i="2"/>
  <c r="K55" i="2" s="1"/>
  <c r="I63" i="2"/>
  <c r="K63" i="2" s="1"/>
  <c r="I71" i="2"/>
  <c r="K71" i="2" s="1"/>
  <c r="B82" i="2"/>
  <c r="D82" i="2" s="1"/>
  <c r="B98" i="2"/>
  <c r="D98" i="2" s="1"/>
  <c r="I78" i="2"/>
  <c r="K78" i="2" s="1"/>
  <c r="I86" i="2"/>
  <c r="K86" i="2" s="1"/>
  <c r="I94" i="2"/>
  <c r="K94" i="2" s="1"/>
  <c r="I102" i="2"/>
  <c r="K102" i="2" s="1"/>
  <c r="B77" i="2"/>
  <c r="D77" i="2" s="1"/>
  <c r="B85" i="2"/>
  <c r="D85" i="2" s="1"/>
  <c r="B93" i="2"/>
  <c r="D93" i="2" s="1"/>
  <c r="B101" i="2"/>
  <c r="D101" i="2" s="1"/>
  <c r="B6" i="2"/>
  <c r="D6" i="2" s="1"/>
  <c r="B56" i="2"/>
  <c r="D56" i="2" s="1"/>
  <c r="I49" i="2"/>
  <c r="K49" i="2" s="1"/>
  <c r="I3" i="2"/>
  <c r="K3" i="2" s="1"/>
  <c r="I37" i="2"/>
  <c r="K37" i="2" s="1"/>
  <c r="I25" i="2"/>
  <c r="K25" i="2" s="1"/>
  <c r="B20" i="2"/>
  <c r="D20" i="2" s="1"/>
  <c r="B36" i="2"/>
  <c r="D36" i="2" s="1"/>
  <c r="B52" i="2"/>
  <c r="D52" i="2" s="1"/>
  <c r="B9" i="2"/>
  <c r="D9" i="2" s="1"/>
  <c r="I15" i="2"/>
  <c r="K15" i="2" s="1"/>
  <c r="I31" i="2"/>
  <c r="K31" i="2" s="1"/>
  <c r="I47" i="2"/>
  <c r="K47" i="2" s="1"/>
  <c r="I89" i="2"/>
  <c r="K89" i="2" s="1"/>
  <c r="B14" i="2"/>
  <c r="D14" i="2" s="1"/>
  <c r="B30" i="2"/>
  <c r="D30" i="2" s="1"/>
  <c r="B46" i="2"/>
  <c r="D46" i="2" s="1"/>
  <c r="I66" i="2"/>
  <c r="K66" i="2" s="1"/>
  <c r="I6" i="2"/>
  <c r="K6" i="2" s="1"/>
  <c r="I14" i="2"/>
  <c r="K14" i="2" s="1"/>
  <c r="I22" i="2"/>
  <c r="K22" i="2" s="1"/>
  <c r="I30" i="2"/>
  <c r="K30" i="2" s="1"/>
  <c r="I38" i="2"/>
  <c r="K38" i="2" s="1"/>
  <c r="I46" i="2"/>
  <c r="K46" i="2" s="1"/>
  <c r="B58" i="2"/>
  <c r="D58" i="2" s="1"/>
  <c r="I77" i="2"/>
  <c r="K77" i="2" s="1"/>
  <c r="B11" i="2"/>
  <c r="D11" i="2" s="1"/>
  <c r="B19" i="2"/>
  <c r="D19" i="2" s="1"/>
  <c r="B27" i="2"/>
  <c r="D27" i="2" s="1"/>
  <c r="B35" i="2"/>
  <c r="D35" i="2" s="1"/>
  <c r="B43" i="2"/>
  <c r="D43" i="2" s="1"/>
  <c r="B51" i="2"/>
  <c r="D51" i="2" s="1"/>
  <c r="I64" i="2"/>
  <c r="K64" i="2" s="1"/>
  <c r="B92" i="2"/>
  <c r="D92" i="2" s="1"/>
  <c r="B59" i="2"/>
  <c r="D59" i="2" s="1"/>
  <c r="B67" i="2"/>
  <c r="D67" i="2" s="1"/>
  <c r="I75" i="2"/>
  <c r="K75" i="2" s="1"/>
  <c r="I91" i="2"/>
  <c r="K91" i="2" s="1"/>
  <c r="I57" i="2"/>
  <c r="K57" i="2" s="1"/>
  <c r="I65" i="2"/>
  <c r="K65" i="2" s="1"/>
  <c r="B72" i="2"/>
  <c r="D72" i="2" s="1"/>
  <c r="B86" i="2"/>
  <c r="D86" i="2" s="1"/>
  <c r="B102" i="2"/>
  <c r="D102" i="2" s="1"/>
  <c r="I80" i="2"/>
  <c r="K80" i="2" s="1"/>
  <c r="I88" i="2"/>
  <c r="K88" i="2" s="1"/>
  <c r="I96" i="2"/>
  <c r="K96" i="2" s="1"/>
  <c r="B71" i="2"/>
  <c r="D71" i="2" s="1"/>
  <c r="B79" i="2"/>
  <c r="D79" i="2" s="1"/>
  <c r="B87" i="2"/>
  <c r="D87" i="2" s="1"/>
  <c r="B95" i="2"/>
  <c r="D95" i="2" s="1"/>
  <c r="B103" i="2"/>
  <c r="D103" i="2" s="1"/>
  <c r="E100" i="2"/>
  <c r="F94" i="2"/>
  <c r="E94" i="2"/>
  <c r="I13" i="2"/>
  <c r="K13" i="2" s="1"/>
  <c r="B5" i="2"/>
  <c r="D5" i="2" s="1"/>
  <c r="B64" i="2"/>
  <c r="D64" i="2" s="1"/>
  <c r="B3" i="2"/>
  <c r="D3" i="2" s="1"/>
  <c r="I53" i="2"/>
  <c r="K53" i="2" s="1"/>
  <c r="I41" i="2"/>
  <c r="K41" i="2" s="1"/>
  <c r="B24" i="2"/>
  <c r="D24" i="2" s="1"/>
  <c r="B40" i="2"/>
  <c r="D40" i="2" s="1"/>
  <c r="I54" i="2"/>
  <c r="K54" i="2" s="1"/>
  <c r="I9" i="2"/>
  <c r="K9" i="2" s="1"/>
  <c r="I19" i="2"/>
  <c r="K19" i="2" s="1"/>
  <c r="I35" i="2"/>
  <c r="K35" i="2" s="1"/>
  <c r="I51" i="2"/>
  <c r="K51" i="2" s="1"/>
  <c r="B7" i="2"/>
  <c r="D7" i="2" s="1"/>
  <c r="B18" i="2"/>
  <c r="D18" i="2" s="1"/>
  <c r="B34" i="2"/>
  <c r="D34" i="2" s="1"/>
  <c r="B50" i="2"/>
  <c r="D50" i="2" s="1"/>
  <c r="B80" i="2"/>
  <c r="D80" i="2" s="1"/>
  <c r="I8" i="2"/>
  <c r="K8" i="2" s="1"/>
  <c r="I16" i="2"/>
  <c r="K16" i="2" s="1"/>
  <c r="I24" i="2"/>
  <c r="K24" i="2" s="1"/>
  <c r="I32" i="2"/>
  <c r="K32" i="2" s="1"/>
  <c r="I40" i="2"/>
  <c r="K40" i="2" s="1"/>
  <c r="I48" i="2"/>
  <c r="K48" i="2" s="1"/>
  <c r="B62" i="2"/>
  <c r="D62" i="2" s="1"/>
  <c r="I85" i="2"/>
  <c r="K85" i="2" s="1"/>
  <c r="B13" i="2"/>
  <c r="D13" i="2" s="1"/>
  <c r="B21" i="2"/>
  <c r="D21" i="2" s="1"/>
  <c r="B29" i="2"/>
  <c r="D29" i="2" s="1"/>
  <c r="B37" i="2"/>
  <c r="D37" i="2" s="1"/>
  <c r="B45" i="2"/>
  <c r="D45" i="2" s="1"/>
  <c r="B53" i="2"/>
  <c r="D53" i="2" s="1"/>
  <c r="I68" i="2"/>
  <c r="K68" i="2" s="1"/>
  <c r="B100" i="2"/>
  <c r="D100" i="2" s="1"/>
  <c r="B61" i="2"/>
  <c r="D61" i="2" s="1"/>
  <c r="B69" i="2"/>
  <c r="D69" i="2" s="1"/>
  <c r="I79" i="2"/>
  <c r="K79" i="2" s="1"/>
  <c r="I95" i="2"/>
  <c r="K95" i="2" s="1"/>
  <c r="I59" i="2"/>
  <c r="K59" i="2" s="1"/>
  <c r="I67" i="2"/>
  <c r="K67" i="2" s="1"/>
  <c r="I72" i="2"/>
  <c r="K72" i="2" s="1"/>
  <c r="B90" i="2"/>
  <c r="D90" i="2" s="1"/>
  <c r="I74" i="2"/>
  <c r="K74" i="2" s="1"/>
  <c r="I82" i="2"/>
  <c r="K82" i="2" s="1"/>
  <c r="I90" i="2"/>
  <c r="K90" i="2" s="1"/>
  <c r="I98" i="2"/>
  <c r="K98" i="2" s="1"/>
  <c r="B73" i="2"/>
  <c r="D73" i="2" s="1"/>
  <c r="B81" i="2"/>
  <c r="D81" i="2" s="1"/>
  <c r="B89" i="2"/>
  <c r="D89" i="2" s="1"/>
  <c r="B97" i="2"/>
  <c r="D97" i="2" s="1"/>
  <c r="D13" i="1"/>
  <c r="W55" i="1"/>
  <c r="X55" i="1"/>
  <c r="W59" i="1"/>
  <c r="X59" i="1"/>
  <c r="W42" i="1"/>
  <c r="X42" i="1"/>
  <c r="W99" i="1"/>
  <c r="X99" i="1"/>
  <c r="W51" i="1"/>
  <c r="X51" i="1"/>
  <c r="W75" i="1"/>
  <c r="X75" i="1"/>
  <c r="W95" i="1"/>
  <c r="X95" i="1"/>
  <c r="W16" i="1"/>
  <c r="X16" i="1"/>
  <c r="W47" i="1"/>
  <c r="X47" i="1"/>
  <c r="W14" i="1"/>
  <c r="X14" i="1"/>
  <c r="W9" i="1"/>
  <c r="X9" i="1"/>
  <c r="W35" i="1"/>
  <c r="X35" i="1"/>
  <c r="W37" i="1"/>
  <c r="X37" i="1"/>
  <c r="W102" i="1"/>
  <c r="X102" i="1"/>
  <c r="W7" i="1"/>
  <c r="X7" i="1"/>
  <c r="W66" i="1"/>
  <c r="X66" i="1"/>
  <c r="W52" i="1"/>
  <c r="X52" i="1"/>
  <c r="W12" i="1"/>
  <c r="X12" i="1"/>
  <c r="W65" i="1"/>
  <c r="X65" i="1"/>
  <c r="W13" i="1"/>
  <c r="X13" i="1"/>
  <c r="W48" i="1"/>
  <c r="X48" i="1"/>
  <c r="W29" i="1"/>
  <c r="X29" i="1"/>
  <c r="W64" i="1"/>
  <c r="X64" i="1"/>
  <c r="W10" i="1"/>
  <c r="X10" i="1"/>
  <c r="W46" i="1"/>
  <c r="X46" i="1"/>
  <c r="W73" i="1"/>
  <c r="X73" i="1"/>
  <c r="W28" i="1"/>
  <c r="X28" i="1"/>
  <c r="W53" i="1"/>
  <c r="X53" i="1"/>
  <c r="W74" i="1"/>
  <c r="X74" i="1"/>
  <c r="W40" i="1"/>
  <c r="X40" i="1"/>
  <c r="W68" i="1"/>
  <c r="X68" i="1"/>
  <c r="W54" i="1"/>
  <c r="X54" i="1"/>
  <c r="W41" i="1"/>
  <c r="X41" i="1"/>
  <c r="W26" i="1"/>
  <c r="X26" i="1"/>
  <c r="W70" i="1"/>
  <c r="X70" i="1"/>
  <c r="W93" i="1"/>
  <c r="X93" i="1"/>
  <c r="W81" i="1"/>
  <c r="X81" i="1"/>
  <c r="W17" i="1"/>
  <c r="X17" i="1"/>
  <c r="W94" i="1"/>
  <c r="X94" i="1"/>
  <c r="W100" i="1"/>
  <c r="X100" i="1"/>
  <c r="W63" i="1"/>
  <c r="X63" i="1"/>
  <c r="W18" i="1"/>
  <c r="X18" i="1"/>
  <c r="W11" i="1"/>
  <c r="X11" i="1"/>
  <c r="W61" i="1"/>
  <c r="X61" i="1"/>
  <c r="W97" i="1"/>
  <c r="X97" i="1"/>
  <c r="W77" i="1"/>
  <c r="X77" i="1"/>
  <c r="W3" i="1"/>
  <c r="X3" i="1"/>
  <c r="W83" i="1"/>
  <c r="X83" i="1"/>
  <c r="W34" i="1"/>
  <c r="X34" i="1"/>
  <c r="W8" i="1"/>
  <c r="X8" i="1"/>
  <c r="W20" i="1"/>
  <c r="X20" i="1"/>
  <c r="W15" i="1"/>
  <c r="X15" i="1"/>
  <c r="W91" i="1"/>
  <c r="X91" i="1"/>
  <c r="W79" i="1"/>
  <c r="X79" i="1"/>
  <c r="W36" i="1"/>
  <c r="X36" i="1"/>
  <c r="W62" i="1"/>
  <c r="X62" i="1"/>
  <c r="W103" i="1"/>
  <c r="X103" i="1"/>
  <c r="W80" i="1"/>
  <c r="X80" i="1"/>
  <c r="W23" i="1"/>
  <c r="X23" i="1"/>
  <c r="W90" i="1"/>
  <c r="X90" i="1"/>
  <c r="W27" i="1"/>
  <c r="X27" i="1"/>
  <c r="W33" i="1"/>
  <c r="X33" i="1"/>
  <c r="W56" i="1"/>
  <c r="X56" i="1"/>
  <c r="W22" i="1"/>
  <c r="X22" i="1"/>
  <c r="W98" i="1"/>
  <c r="X98" i="1"/>
  <c r="W38" i="1"/>
  <c r="X38" i="1"/>
  <c r="W58" i="1"/>
  <c r="X58" i="1"/>
  <c r="W45" i="1"/>
  <c r="X45" i="1"/>
  <c r="W96" i="1"/>
  <c r="X96" i="1"/>
  <c r="W39" i="1"/>
  <c r="X39" i="1"/>
  <c r="W57" i="1"/>
  <c r="X57" i="1"/>
  <c r="W44" i="1"/>
  <c r="X44" i="1"/>
  <c r="W49" i="1"/>
  <c r="X49" i="1"/>
  <c r="W86" i="1"/>
  <c r="X86" i="1"/>
  <c r="W50" i="1"/>
  <c r="X50" i="1"/>
  <c r="W85" i="1"/>
  <c r="X85" i="1"/>
  <c r="W25" i="1"/>
  <c r="X25" i="1"/>
  <c r="W31" i="1"/>
  <c r="X31" i="1"/>
  <c r="W101" i="1"/>
  <c r="X101" i="1"/>
  <c r="W69" i="1"/>
  <c r="X69" i="1"/>
  <c r="W87" i="1"/>
  <c r="X87" i="1"/>
  <c r="W4" i="1"/>
  <c r="X4" i="1"/>
  <c r="W6" i="1"/>
  <c r="X6" i="1"/>
  <c r="W88" i="1"/>
  <c r="X88" i="1"/>
  <c r="W60" i="1"/>
  <c r="X60" i="1"/>
  <c r="W32" i="1"/>
  <c r="X32" i="1"/>
  <c r="W43" i="1"/>
  <c r="X43" i="1"/>
  <c r="W19" i="1"/>
  <c r="X19" i="1"/>
  <c r="W5" i="1"/>
  <c r="X5" i="1"/>
  <c r="W82" i="1"/>
  <c r="X82" i="1"/>
  <c r="W89" i="1"/>
  <c r="X89" i="1"/>
  <c r="W84" i="1"/>
  <c r="X84" i="1"/>
  <c r="W72" i="1"/>
  <c r="X72" i="1"/>
  <c r="W76" i="1"/>
  <c r="X76" i="1"/>
  <c r="W21" i="1"/>
  <c r="X21" i="1"/>
  <c r="W92" i="1"/>
  <c r="X92" i="1"/>
  <c r="W30" i="1"/>
  <c r="X30" i="1"/>
  <c r="W24" i="1"/>
  <c r="X24" i="1"/>
  <c r="W78" i="1"/>
  <c r="X78" i="1"/>
  <c r="W71" i="1"/>
  <c r="X71" i="1"/>
  <c r="W67" i="1"/>
  <c r="X67" i="1"/>
</calcChain>
</file>

<file path=xl/sharedStrings.xml><?xml version="1.0" encoding="utf-8"?>
<sst xmlns="http://schemas.openxmlformats.org/spreadsheetml/2006/main" count="63" uniqueCount="33">
  <si>
    <t>Parameters</t>
  </si>
  <si>
    <t>α</t>
  </si>
  <si>
    <t>ρ</t>
  </si>
  <si>
    <t>δ</t>
  </si>
  <si>
    <t>Steady state</t>
  </si>
  <si>
    <t>k/h</t>
  </si>
  <si>
    <t>y/h</t>
  </si>
  <si>
    <t>c/h</t>
  </si>
  <si>
    <t>w</t>
  </si>
  <si>
    <t>h</t>
  </si>
  <si>
    <t>k</t>
  </si>
  <si>
    <t>y</t>
  </si>
  <si>
    <t>c</t>
  </si>
  <si>
    <t>φ</t>
  </si>
  <si>
    <t>τ_w</t>
  </si>
  <si>
    <t>Static analysis</t>
  </si>
  <si>
    <t>τ_w*w*h</t>
  </si>
  <si>
    <t>τ_c</t>
  </si>
  <si>
    <t>τ_c*c</t>
  </si>
  <si>
    <t>Dynamic analysis</t>
  </si>
  <si>
    <t>U</t>
  </si>
  <si>
    <t>USA</t>
  </si>
  <si>
    <t>Europe</t>
  </si>
  <si>
    <t>Tax rate</t>
  </si>
  <si>
    <t>Hours</t>
  </si>
  <si>
    <t>GDP pc</t>
  </si>
  <si>
    <t>A</t>
  </si>
  <si>
    <t>Model ratio</t>
  </si>
  <si>
    <t>Data ratio</t>
  </si>
  <si>
    <t>Europe A</t>
  </si>
  <si>
    <t>USA A</t>
  </si>
  <si>
    <t>France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</si>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</sst>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0" applyNumberFormat="1"/>
    <xf numFmtId="9" fontId="0" fillId="0" borderId="0" xfId="1" applyFont="1"/>
    <xf numFmtId="3" fontId="0" fillId="0" borderId="0" xfId="0" applyNumberFormat="1"/>
    <xf numFmtId="1" fontId="0" fillId="0" borderId="0" xfId="0" applyNumberForma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Comparison of tax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Labor income tax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Arkusz1!$J$3:$J$103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Arkusz1!$O$3:$O$103</c:f>
              <c:numCache>
                <c:formatCode>General</c:formatCode>
                <c:ptCount val="101"/>
                <c:pt idx="0">
                  <c:v>0</c:v>
                </c:pt>
                <c:pt idx="1">
                  <c:v>3.4901392235972082E-3</c:v>
                </c:pt>
                <c:pt idx="2">
                  <c:v>6.9329577337024868E-3</c:v>
                </c:pt>
                <c:pt idx="3">
                  <c:v>1.0327977543310867E-2</c:v>
                </c:pt>
                <c:pt idx="4">
                  <c:v>1.3674714206133531E-2</c:v>
                </c:pt>
                <c:pt idx="5">
                  <c:v>1.6972676707118422E-2</c:v>
                </c:pt>
                <c:pt idx="6">
                  <c:v>2.0221367350736576E-2</c:v>
                </c:pt>
                <c:pt idx="7">
                  <c:v>2.3420281646980831E-2</c:v>
                </c:pt>
                <c:pt idx="8">
                  <c:v>2.6568908195022004E-2</c:v>
                </c:pt>
                <c:pt idx="9">
                  <c:v>2.9666728564466241E-2</c:v>
                </c:pt>
                <c:pt idx="10">
                  <c:v>3.2713217174155651E-2</c:v>
                </c:pt>
                <c:pt idx="11">
                  <c:v>3.5707841168452638E-2</c:v>
                </c:pt>
                <c:pt idx="12">
                  <c:v>3.865006029094685E-2</c:v>
                </c:pt>
                <c:pt idx="13">
                  <c:v>4.1539326755521924E-2</c:v>
                </c:pt>
                <c:pt idx="14">
                  <c:v>4.4375085114717119E-2</c:v>
                </c:pt>
                <c:pt idx="15">
                  <c:v>4.7156772125317936E-2</c:v>
                </c:pt>
                <c:pt idx="16">
                  <c:v>4.9883816611106822E-2</c:v>
                </c:pt>
                <c:pt idx="17">
                  <c:v>5.2555639322704156E-2</c:v>
                </c:pt>
                <c:pt idx="18">
                  <c:v>5.5171652794427054E-2</c:v>
                </c:pt>
                <c:pt idx="19">
                  <c:v>5.7731261198091771E-2</c:v>
                </c:pt>
                <c:pt idx="20">
                  <c:v>6.0233860193683417E-2</c:v>
                </c:pt>
                <c:pt idx="21">
                  <c:v>6.2678836776814115E-2</c:v>
                </c:pt>
                <c:pt idx="22">
                  <c:v>6.5065569122888967E-2</c:v>
                </c:pt>
                <c:pt idx="23">
                  <c:v>6.7393426427896516E-2</c:v>
                </c:pt>
                <c:pt idx="24">
                  <c:v>6.9661768745738206E-2</c:v>
                </c:pt>
                <c:pt idx="25">
                  <c:v>7.1869946822008618E-2</c:v>
                </c:pt>
                <c:pt idx="26">
                  <c:v>7.4017301924135803E-2</c:v>
                </c:pt>
                <c:pt idx="27">
                  <c:v>7.6103165667788478E-2</c:v>
                </c:pt>
                <c:pt idx="28">
                  <c:v>7.8126859839454096E-2</c:v>
                </c:pt>
                <c:pt idx="29">
                  <c:v>8.0087696215088475E-2</c:v>
                </c:pt>
                <c:pt idx="30">
                  <c:v>8.1984976374735757E-2</c:v>
                </c:pt>
                <c:pt idx="31">
                  <c:v>8.3817991513013182E-2</c:v>
                </c:pt>
                <c:pt idx="32">
                  <c:v>8.5586022245353138E-2</c:v>
                </c:pt>
                <c:pt idx="33">
                  <c:v>8.7288338409891239E-2</c:v>
                </c:pt>
                <c:pt idx="34">
                  <c:v>8.8924198864885243E-2</c:v>
                </c:pt>
                <c:pt idx="35">
                  <c:v>9.0492851281547979E-2</c:v>
                </c:pt>
                <c:pt idx="36">
                  <c:v>9.1993531932171052E-2</c:v>
                </c:pt>
                <c:pt idx="37">
                  <c:v>9.3425465473415611E-2</c:v>
                </c:pt>
                <c:pt idx="38">
                  <c:v>9.4787864724639986E-2</c:v>
                </c:pt>
                <c:pt idx="39">
                  <c:v>9.6079930441131223E-2</c:v>
                </c:pt>
                <c:pt idx="40">
                  <c:v>9.730085108210397E-2</c:v>
                </c:pt>
                <c:pt idx="41">
                  <c:v>9.844980257332446E-2</c:v>
                </c:pt>
                <c:pt idx="42">
                  <c:v>9.9525948064214109E-2</c:v>
                </c:pt>
                <c:pt idx="43">
                  <c:v>0.10052843767928273</c:v>
                </c:pt>
                <c:pt idx="44">
                  <c:v>0.1014564082637355</c:v>
                </c:pt>
                <c:pt idx="45">
                  <c:v>0.10230898312309462</c:v>
                </c:pt>
                <c:pt idx="46">
                  <c:v>0.10308527175667001</c:v>
                </c:pt>
                <c:pt idx="47">
                  <c:v>0.10378436958470924</c:v>
                </c:pt>
                <c:pt idx="48">
                  <c:v>0.10440535766905125</c:v>
                </c:pt>
                <c:pt idx="49">
                  <c:v>0.10494730242710198</c:v>
                </c:pt>
                <c:pt idx="50">
                  <c:v>0.10540925533894599</c:v>
                </c:pt>
                <c:pt idx="51">
                  <c:v>0.10579025264740001</c:v>
                </c:pt>
                <c:pt idx="52">
                  <c:v>0.10608931505081017</c:v>
                </c:pt>
                <c:pt idx="53">
                  <c:v>0.1063054473883864</c:v>
                </c:pt>
                <c:pt idx="54">
                  <c:v>0.10643763831786254</c:v>
                </c:pt>
                <c:pt idx="55">
                  <c:v>0.10648485998526176</c:v>
                </c:pt>
                <c:pt idx="56">
                  <c:v>0.10644606768654216</c:v>
                </c:pt>
                <c:pt idx="57">
                  <c:v>0.1063201995208875</c:v>
                </c:pt>
                <c:pt idx="58">
                  <c:v>0.10610617603540182</c:v>
                </c:pt>
                <c:pt idx="59">
                  <c:v>0.10580289986095866</c:v>
                </c:pt>
                <c:pt idx="60">
                  <c:v>0.10540925533894598</c:v>
                </c:pt>
                <c:pt idx="61">
                  <c:v>0.10492410813864123</c:v>
                </c:pt>
                <c:pt idx="62">
                  <c:v>0.1043463048649398</c:v>
                </c:pt>
                <c:pt idx="63">
                  <c:v>0.1036746726561532</c:v>
                </c:pt>
                <c:pt idx="64">
                  <c:v>0.10290801877158116</c:v>
                </c:pt>
                <c:pt idx="65">
                  <c:v>0.10204513016855409</c:v>
                </c:pt>
                <c:pt idx="66">
                  <c:v>0.10108477306863024</c:v>
                </c:pt>
                <c:pt idx="67">
                  <c:v>0.10002569251262212</c:v>
                </c:pt>
                <c:pt idx="68">
                  <c:v>9.8866611904114832E-2</c:v>
                </c:pt>
                <c:pt idx="69">
                  <c:v>9.7606232541127921E-2</c:v>
                </c:pt>
                <c:pt idx="70">
                  <c:v>9.6243233135559367E-2</c:v>
                </c:pt>
                <c:pt idx="71">
                  <c:v>9.4776269320039214E-2</c:v>
                </c:pt>
                <c:pt idx="72">
                  <c:v>9.3203973141804883E-2</c:v>
                </c:pt>
                <c:pt idx="73">
                  <c:v>9.1524952543199325E-2</c:v>
                </c:pt>
                <c:pt idx="74">
                  <c:v>8.9737790828377031E-2</c:v>
                </c:pt>
                <c:pt idx="75">
                  <c:v>8.7841046115788315E-2</c:v>
                </c:pt>
                <c:pt idx="76">
                  <c:v>8.5833250775998876E-2</c:v>
                </c:pt>
                <c:pt idx="77">
                  <c:v>8.3712910854382677E-2</c:v>
                </c:pt>
                <c:pt idx="78">
                  <c:v>8.1478505478212282E-2</c:v>
                </c:pt>
                <c:pt idx="79">
                  <c:v>7.9128486247652202E-2</c:v>
                </c:pt>
                <c:pt idx="80">
                  <c:v>7.666127661014252E-2</c:v>
                </c:pt>
                <c:pt idx="81">
                  <c:v>7.407527121764286E-2</c:v>
                </c:pt>
                <c:pt idx="82">
                  <c:v>7.1368835266185468E-2</c:v>
                </c:pt>
                <c:pt idx="83">
                  <c:v>6.8540303817167178E-2</c:v>
                </c:pt>
                <c:pt idx="84">
                  <c:v>6.5587981099788611E-2</c:v>
                </c:pt>
                <c:pt idx="85">
                  <c:v>6.2510139794026101E-2</c:v>
                </c:pt>
                <c:pt idx="86">
                  <c:v>5.930502029350046E-2</c:v>
                </c:pt>
                <c:pt idx="87">
                  <c:v>5.5970829947581187E-2</c:v>
                </c:pt>
                <c:pt idx="88">
                  <c:v>5.250574228204101E-2</c:v>
                </c:pt>
                <c:pt idx="89">
                  <c:v>4.8907896197548852E-2</c:v>
                </c:pt>
                <c:pt idx="90">
                  <c:v>4.5175395145262552E-2</c:v>
                </c:pt>
                <c:pt idx="91">
                  <c:v>4.1306306278754416E-2</c:v>
                </c:pt>
                <c:pt idx="92">
                  <c:v>3.729865958147318E-2</c:v>
                </c:pt>
                <c:pt idx="93">
                  <c:v>3.3150446968914872E-2</c:v>
                </c:pt>
                <c:pt idx="94">
                  <c:v>2.8859621364643491E-2</c:v>
                </c:pt>
                <c:pt idx="95">
                  <c:v>2.4424095749267988E-2</c:v>
                </c:pt>
                <c:pt idx="96">
                  <c:v>1.9841742181448671E-2</c:v>
                </c:pt>
                <c:pt idx="97">
                  <c:v>1.5110390789967147E-2</c:v>
                </c:pt>
                <c:pt idx="98">
                  <c:v>1.0227828735858134E-2</c:v>
                </c:pt>
                <c:pt idx="99">
                  <c:v>5.1917991435600306E-3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72-4FA3-A6A0-B973B210F992}"/>
            </c:ext>
          </c:extLst>
        </c:ser>
        <c:ser>
          <c:idx val="1"/>
          <c:order val="1"/>
          <c:tx>
            <c:v>Consumption tax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Arkusz1!$R$3:$R$103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Arkusz1!$W$3:$W$103</c:f>
              <c:numCache>
                <c:formatCode>General</c:formatCode>
                <c:ptCount val="101"/>
                <c:pt idx="0">
                  <c:v>0</c:v>
                </c:pt>
                <c:pt idx="1">
                  <c:v>3.9266692800104044E-3</c:v>
                </c:pt>
                <c:pt idx="2">
                  <c:v>7.8016718589680413E-3</c:v>
                </c:pt>
                <c:pt idx="3">
                  <c:v>1.1626020809442571E-2</c:v>
                </c:pt>
                <c:pt idx="4">
                  <c:v>1.5400702890430417E-2</c:v>
                </c:pt>
                <c:pt idx="5">
                  <c:v>1.9126679396179715E-2</c:v>
                </c:pt>
                <c:pt idx="6">
                  <c:v>2.280488697236812E-2</c:v>
                </c:pt>
                <c:pt idx="7">
                  <c:v>2.6436238401089163E-2</c:v>
                </c:pt>
                <c:pt idx="8">
                  <c:v>3.0021623356028919E-2</c:v>
                </c:pt>
                <c:pt idx="9">
                  <c:v>3.3561909129145535E-2</c:v>
                </c:pt>
                <c:pt idx="10">
                  <c:v>3.7057941330098196E-2</c:v>
                </c:pt>
                <c:pt idx="11">
                  <c:v>4.0510544559610451E-2</c:v>
                </c:pt>
                <c:pt idx="12">
                  <c:v>4.3920523057894151E-2</c:v>
                </c:pt>
                <c:pt idx="13">
                  <c:v>4.7288661329205069E-2</c:v>
                </c:pt>
                <c:pt idx="14">
                  <c:v>5.0615724743548751E-2</c:v>
                </c:pt>
                <c:pt idx="15">
                  <c:v>5.3902460116506477E-2</c:v>
                </c:pt>
                <c:pt idx="16">
                  <c:v>5.7149596268103238E-2</c:v>
                </c:pt>
                <c:pt idx="17">
                  <c:v>6.0357844561597068E-2</c:v>
                </c:pt>
                <c:pt idx="18">
                  <c:v>6.3527899423025461E-2</c:v>
                </c:pt>
                <c:pt idx="19">
                  <c:v>6.666043884230681E-2</c:v>
                </c:pt>
                <c:pt idx="20">
                  <c:v>6.975612485665543E-2</c:v>
                </c:pt>
                <c:pt idx="21">
                  <c:v>7.281560401703506E-2</c:v>
                </c:pt>
                <c:pt idx="22">
                  <c:v>7.5839507838340495E-2</c:v>
                </c:pt>
                <c:pt idx="23">
                  <c:v>7.8828453233966117E-2</c:v>
                </c:pt>
                <c:pt idx="24">
                  <c:v>8.1783042935389128E-2</c:v>
                </c:pt>
                <c:pt idx="25">
                  <c:v>8.4703865897367309E-2</c:v>
                </c:pt>
                <c:pt idx="26">
                  <c:v>8.7591497689323006E-2</c:v>
                </c:pt>
                <c:pt idx="27">
                  <c:v>9.0446500873460012E-2</c:v>
                </c:pt>
                <c:pt idx="28">
                  <c:v>9.3269425370134787E-2</c:v>
                </c:pt>
                <c:pt idx="29">
                  <c:v>9.606080881098078E-2</c:v>
                </c:pt>
                <c:pt idx="30">
                  <c:v>9.8821176880261846E-2</c:v>
                </c:pt>
                <c:pt idx="31">
                  <c:v>0.10155104364490997</c:v>
                </c:pt>
                <c:pt idx="32">
                  <c:v>0.10425091187368285</c:v>
                </c:pt>
                <c:pt idx="33">
                  <c:v>0.1069212733458571</c:v>
                </c:pt>
                <c:pt idx="34">
                  <c:v>0.10956260914985552</c:v>
                </c:pt>
                <c:pt idx="35">
                  <c:v>0.11217538997218914</c:v>
                </c:pt>
                <c:pt idx="36">
                  <c:v>0.1147600763770783</c:v>
                </c:pt>
                <c:pt idx="37">
                  <c:v>0.11731711907710229</c:v>
                </c:pt>
                <c:pt idx="38">
                  <c:v>0.11984695919521118</c:v>
                </c:pt>
                <c:pt idx="39">
                  <c:v>0.12235002851841942</c:v>
                </c:pt>
                <c:pt idx="40">
                  <c:v>0.12482674974348867</c:v>
                </c:pt>
                <c:pt idx="41">
                  <c:v>0.12727753671489225</c:v>
                </c:pt>
                <c:pt idx="42">
                  <c:v>0.12970279465534368</c:v>
                </c:pt>
                <c:pt idx="43">
                  <c:v>0.13210292038915833</c:v>
                </c:pt>
                <c:pt idx="44">
                  <c:v>0.13447830255870685</c:v>
                </c:pt>
                <c:pt idx="45">
                  <c:v>0.13682932183420873</c:v>
                </c:pt>
                <c:pt idx="46">
                  <c:v>0.13915635111710342</c:v>
                </c:pt>
                <c:pt idx="47">
                  <c:v>0.14145975573722763</c:v>
                </c:pt>
                <c:pt idx="48">
                  <c:v>0.14373989364401726</c:v>
                </c:pt>
                <c:pt idx="49">
                  <c:v>0.14599711559194464</c:v>
                </c:pt>
                <c:pt idx="50">
                  <c:v>0.14823176532039278</c:v>
                </c:pt>
                <c:pt idx="51">
                  <c:v>0.15044417972815982</c:v>
                </c:pt>
                <c:pt idx="52">
                  <c:v>0.15263468904278071</c:v>
                </c:pt>
                <c:pt idx="53">
                  <c:v>0.15480361698484374</c:v>
                </c:pt>
                <c:pt idx="54">
                  <c:v>0.15695128092747473</c:v>
                </c:pt>
                <c:pt idx="55">
                  <c:v>0.15907799205115322</c:v>
                </c:pt>
                <c:pt idx="56">
                  <c:v>0.16118405549401932</c:v>
                </c:pt>
                <c:pt idx="57">
                  <c:v>0.16326977049782396</c:v>
                </c:pt>
                <c:pt idx="58">
                  <c:v>0.16533543054966882</c:v>
                </c:pt>
                <c:pt idx="59">
                  <c:v>0.16738132351967797</c:v>
                </c:pt>
                <c:pt idx="60">
                  <c:v>0.16940773179473462</c:v>
                </c:pt>
                <c:pt idx="61">
                  <c:v>0.17141493240841632</c:v>
                </c:pt>
                <c:pt idx="62">
                  <c:v>0.17340319716725194</c:v>
                </c:pt>
                <c:pt idx="63">
                  <c:v>0.17537279277342244</c:v>
                </c:pt>
                <c:pt idx="64">
                  <c:v>0.17732398094402124</c:v>
                </c:pt>
                <c:pt idx="65">
                  <c:v>0.17925701852698661</c:v>
                </c:pt>
                <c:pt idx="66">
                  <c:v>0.18117215761381342</c:v>
                </c:pt>
                <c:pt idx="67">
                  <c:v>0.18306964564914871</c:v>
                </c:pt>
                <c:pt idx="68">
                  <c:v>0.18494972553737082</c:v>
                </c:pt>
                <c:pt idx="69">
                  <c:v>0.18681263574624843</c:v>
                </c:pt>
                <c:pt idx="70">
                  <c:v>0.1886586104077726</c:v>
                </c:pt>
                <c:pt idx="71">
                  <c:v>0.19048787941625137</c:v>
                </c:pt>
                <c:pt idx="72">
                  <c:v>0.19230066852375274</c:v>
                </c:pt>
                <c:pt idx="73">
                  <c:v>0.19409719943298068</c:v>
                </c:pt>
                <c:pt idx="74">
                  <c:v>0.19587768988766188</c:v>
                </c:pt>
                <c:pt idx="75">
                  <c:v>0.19764235376052372</c:v>
                </c:pt>
                <c:pt idx="76">
                  <c:v>0.19939140113893544</c:v>
                </c:pt>
                <c:pt idx="77">
                  <c:v>0.20112503840828627</c:v>
                </c:pt>
                <c:pt idx="78">
                  <c:v>0.2028434683331691</c:v>
                </c:pt>
                <c:pt idx="79">
                  <c:v>0.20454689013643718</c:v>
                </c:pt>
                <c:pt idx="80">
                  <c:v>0.20623549957619863</c:v>
                </c:pt>
                <c:pt idx="81">
                  <c:v>0.20790948902081066</c:v>
                </c:pt>
                <c:pt idx="82">
                  <c:v>0.20956904752193464</c:v>
                </c:pt>
                <c:pt idx="83">
                  <c:v>0.21121436088570988</c:v>
                </c:pt>
                <c:pt idx="84">
                  <c:v>0.21284561174210251</c:v>
                </c:pt>
                <c:pt idx="85">
                  <c:v>0.21446297961248317</c:v>
                </c:pt>
                <c:pt idx="86">
                  <c:v>0.21606664097548781</c:v>
                </c:pt>
                <c:pt idx="87">
                  <c:v>0.21765676933120967</c:v>
                </c:pt>
                <c:pt idx="88">
                  <c:v>0.2192335352637742</c:v>
                </c:pt>
                <c:pt idx="89">
                  <c:v>0.22079710650234241</c:v>
                </c:pt>
                <c:pt idx="90">
                  <c:v>0.2223476479805892</c:v>
                </c:pt>
                <c:pt idx="91">
                  <c:v>0.22388532189470114</c:v>
                </c:pt>
                <c:pt idx="92">
                  <c:v>0.22541028775993618</c:v>
                </c:pt>
                <c:pt idx="93">
                  <c:v>0.22692270246578647</c:v>
                </c:pt>
                <c:pt idx="94">
                  <c:v>0.22842272032978561</c:v>
                </c:pt>
                <c:pt idx="95">
                  <c:v>0.22991049314999701</c:v>
                </c:pt>
                <c:pt idx="96">
                  <c:v>0.23138617025622288</c:v>
                </c:pt>
                <c:pt idx="97">
                  <c:v>0.23284989855996924</c:v>
                </c:pt>
                <c:pt idx="98">
                  <c:v>0.23430182260320145</c:v>
                </c:pt>
                <c:pt idx="99">
                  <c:v>0.23574208460592591</c:v>
                </c:pt>
                <c:pt idx="100">
                  <c:v>0.23717082451262847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72-4FA3-A6A0-B973B210F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500224"/>
        <c:axId val="837499896"/>
      </c:scatterChart>
      <c:valAx>
        <c:axId val="8375002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Tax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7499896"/>
        <c:crosses val="autoZero"/>
        <c:crossBetween val="midCat"/>
      </c:valAx>
      <c:valAx>
        <c:axId val="83749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Tax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750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605468066491691"/>
          <c:y val="0.21837890055409739"/>
          <c:w val="0.25838976377952755"/>
          <c:h val="0.1562510936132983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Comparison of tax distortions: GDP per person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Labor income tax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Arkusz1!$O$3:$O$103</c:f>
              <c:numCache>
                <c:formatCode>General</c:formatCode>
                <c:ptCount val="101"/>
                <c:pt idx="0">
                  <c:v>0</c:v>
                </c:pt>
                <c:pt idx="1">
                  <c:v>3.4901392235972082E-3</c:v>
                </c:pt>
                <c:pt idx="2">
                  <c:v>6.9329577337024868E-3</c:v>
                </c:pt>
                <c:pt idx="3">
                  <c:v>1.0327977543310867E-2</c:v>
                </c:pt>
                <c:pt idx="4">
                  <c:v>1.3674714206133531E-2</c:v>
                </c:pt>
                <c:pt idx="5">
                  <c:v>1.6972676707118422E-2</c:v>
                </c:pt>
                <c:pt idx="6">
                  <c:v>2.0221367350736576E-2</c:v>
                </c:pt>
                <c:pt idx="7">
                  <c:v>2.3420281646980831E-2</c:v>
                </c:pt>
                <c:pt idx="8">
                  <c:v>2.6568908195022004E-2</c:v>
                </c:pt>
                <c:pt idx="9">
                  <c:v>2.9666728564466241E-2</c:v>
                </c:pt>
                <c:pt idx="10">
                  <c:v>3.2713217174155651E-2</c:v>
                </c:pt>
                <c:pt idx="11">
                  <c:v>3.5707841168452638E-2</c:v>
                </c:pt>
                <c:pt idx="12">
                  <c:v>3.865006029094685E-2</c:v>
                </c:pt>
                <c:pt idx="13">
                  <c:v>4.1539326755521924E-2</c:v>
                </c:pt>
                <c:pt idx="14">
                  <c:v>4.4375085114717119E-2</c:v>
                </c:pt>
                <c:pt idx="15">
                  <c:v>4.7156772125317936E-2</c:v>
                </c:pt>
                <c:pt idx="16">
                  <c:v>4.9883816611106822E-2</c:v>
                </c:pt>
                <c:pt idx="17">
                  <c:v>5.2555639322704156E-2</c:v>
                </c:pt>
                <c:pt idx="18">
                  <c:v>5.5171652794427054E-2</c:v>
                </c:pt>
                <c:pt idx="19">
                  <c:v>5.7731261198091771E-2</c:v>
                </c:pt>
                <c:pt idx="20">
                  <c:v>6.0233860193683417E-2</c:v>
                </c:pt>
                <c:pt idx="21">
                  <c:v>6.2678836776814115E-2</c:v>
                </c:pt>
                <c:pt idx="22">
                  <c:v>6.5065569122888967E-2</c:v>
                </c:pt>
                <c:pt idx="23">
                  <c:v>6.7393426427896516E-2</c:v>
                </c:pt>
                <c:pt idx="24">
                  <c:v>6.9661768745738206E-2</c:v>
                </c:pt>
                <c:pt idx="25">
                  <c:v>7.1869946822008618E-2</c:v>
                </c:pt>
                <c:pt idx="26">
                  <c:v>7.4017301924135803E-2</c:v>
                </c:pt>
                <c:pt idx="27">
                  <c:v>7.6103165667788478E-2</c:v>
                </c:pt>
                <c:pt idx="28">
                  <c:v>7.8126859839454096E-2</c:v>
                </c:pt>
                <c:pt idx="29">
                  <c:v>8.0087696215088475E-2</c:v>
                </c:pt>
                <c:pt idx="30">
                  <c:v>8.1984976374735757E-2</c:v>
                </c:pt>
                <c:pt idx="31">
                  <c:v>8.3817991513013182E-2</c:v>
                </c:pt>
                <c:pt idx="32">
                  <c:v>8.5586022245353138E-2</c:v>
                </c:pt>
                <c:pt idx="33">
                  <c:v>8.7288338409891239E-2</c:v>
                </c:pt>
                <c:pt idx="34">
                  <c:v>8.8924198864885243E-2</c:v>
                </c:pt>
                <c:pt idx="35">
                  <c:v>9.0492851281547979E-2</c:v>
                </c:pt>
                <c:pt idx="36">
                  <c:v>9.1993531932171052E-2</c:v>
                </c:pt>
                <c:pt idx="37">
                  <c:v>9.3425465473415611E-2</c:v>
                </c:pt>
                <c:pt idx="38">
                  <c:v>9.4787864724639986E-2</c:v>
                </c:pt>
                <c:pt idx="39">
                  <c:v>9.6079930441131223E-2</c:v>
                </c:pt>
                <c:pt idx="40">
                  <c:v>9.730085108210397E-2</c:v>
                </c:pt>
                <c:pt idx="41">
                  <c:v>9.844980257332446E-2</c:v>
                </c:pt>
                <c:pt idx="42">
                  <c:v>9.9525948064214109E-2</c:v>
                </c:pt>
                <c:pt idx="43">
                  <c:v>0.10052843767928273</c:v>
                </c:pt>
                <c:pt idx="44">
                  <c:v>0.1014564082637355</c:v>
                </c:pt>
                <c:pt idx="45">
                  <c:v>0.10230898312309462</c:v>
                </c:pt>
                <c:pt idx="46">
                  <c:v>0.10308527175667001</c:v>
                </c:pt>
                <c:pt idx="47">
                  <c:v>0.10378436958470924</c:v>
                </c:pt>
                <c:pt idx="48">
                  <c:v>0.10440535766905125</c:v>
                </c:pt>
                <c:pt idx="49">
                  <c:v>0.10494730242710198</c:v>
                </c:pt>
                <c:pt idx="50">
                  <c:v>0.10540925533894599</c:v>
                </c:pt>
                <c:pt idx="51">
                  <c:v>0.10579025264740001</c:v>
                </c:pt>
                <c:pt idx="52">
                  <c:v>0.10608931505081017</c:v>
                </c:pt>
                <c:pt idx="53">
                  <c:v>0.1063054473883864</c:v>
                </c:pt>
                <c:pt idx="54">
                  <c:v>0.10643763831786254</c:v>
                </c:pt>
                <c:pt idx="55">
                  <c:v>0.10648485998526176</c:v>
                </c:pt>
                <c:pt idx="56">
                  <c:v>0.10644606768654216</c:v>
                </c:pt>
                <c:pt idx="57">
                  <c:v>0.1063201995208875</c:v>
                </c:pt>
                <c:pt idx="58">
                  <c:v>0.10610617603540182</c:v>
                </c:pt>
                <c:pt idx="59">
                  <c:v>0.10580289986095866</c:v>
                </c:pt>
                <c:pt idx="60">
                  <c:v>0.10540925533894598</c:v>
                </c:pt>
                <c:pt idx="61">
                  <c:v>0.10492410813864123</c:v>
                </c:pt>
                <c:pt idx="62">
                  <c:v>0.1043463048649398</c:v>
                </c:pt>
                <c:pt idx="63">
                  <c:v>0.1036746726561532</c:v>
                </c:pt>
                <c:pt idx="64">
                  <c:v>0.10290801877158116</c:v>
                </c:pt>
                <c:pt idx="65">
                  <c:v>0.10204513016855409</c:v>
                </c:pt>
                <c:pt idx="66">
                  <c:v>0.10108477306863024</c:v>
                </c:pt>
                <c:pt idx="67">
                  <c:v>0.10002569251262212</c:v>
                </c:pt>
                <c:pt idx="68">
                  <c:v>9.8866611904114832E-2</c:v>
                </c:pt>
                <c:pt idx="69">
                  <c:v>9.7606232541127921E-2</c:v>
                </c:pt>
                <c:pt idx="70">
                  <c:v>9.6243233135559367E-2</c:v>
                </c:pt>
                <c:pt idx="71">
                  <c:v>9.4776269320039214E-2</c:v>
                </c:pt>
                <c:pt idx="72">
                  <c:v>9.3203973141804883E-2</c:v>
                </c:pt>
                <c:pt idx="73">
                  <c:v>9.1524952543199325E-2</c:v>
                </c:pt>
                <c:pt idx="74">
                  <c:v>8.9737790828377031E-2</c:v>
                </c:pt>
                <c:pt idx="75">
                  <c:v>8.7841046115788315E-2</c:v>
                </c:pt>
                <c:pt idx="76">
                  <c:v>8.5833250775998876E-2</c:v>
                </c:pt>
                <c:pt idx="77">
                  <c:v>8.3712910854382677E-2</c:v>
                </c:pt>
                <c:pt idx="78">
                  <c:v>8.1478505478212282E-2</c:v>
                </c:pt>
                <c:pt idx="79">
                  <c:v>7.9128486247652202E-2</c:v>
                </c:pt>
                <c:pt idx="80">
                  <c:v>7.666127661014252E-2</c:v>
                </c:pt>
                <c:pt idx="81">
                  <c:v>7.407527121764286E-2</c:v>
                </c:pt>
                <c:pt idx="82">
                  <c:v>7.1368835266185468E-2</c:v>
                </c:pt>
                <c:pt idx="83">
                  <c:v>6.8540303817167178E-2</c:v>
                </c:pt>
                <c:pt idx="84">
                  <c:v>6.5587981099788611E-2</c:v>
                </c:pt>
                <c:pt idx="85">
                  <c:v>6.2510139794026101E-2</c:v>
                </c:pt>
                <c:pt idx="86">
                  <c:v>5.930502029350046E-2</c:v>
                </c:pt>
                <c:pt idx="87">
                  <c:v>5.5970829947581187E-2</c:v>
                </c:pt>
                <c:pt idx="88">
                  <c:v>5.250574228204101E-2</c:v>
                </c:pt>
                <c:pt idx="89">
                  <c:v>4.8907896197548852E-2</c:v>
                </c:pt>
                <c:pt idx="90">
                  <c:v>4.5175395145262552E-2</c:v>
                </c:pt>
                <c:pt idx="91">
                  <c:v>4.1306306278754416E-2</c:v>
                </c:pt>
                <c:pt idx="92">
                  <c:v>3.729865958147318E-2</c:v>
                </c:pt>
                <c:pt idx="93">
                  <c:v>3.3150446968914872E-2</c:v>
                </c:pt>
                <c:pt idx="94">
                  <c:v>2.8859621364643491E-2</c:v>
                </c:pt>
                <c:pt idx="95">
                  <c:v>2.4424095749267988E-2</c:v>
                </c:pt>
                <c:pt idx="96">
                  <c:v>1.9841742181448671E-2</c:v>
                </c:pt>
                <c:pt idx="97">
                  <c:v>1.5110390789967147E-2</c:v>
                </c:pt>
                <c:pt idx="98">
                  <c:v>1.0227828735858134E-2</c:v>
                </c:pt>
                <c:pt idx="99">
                  <c:v>5.1917991435600306E-3</c:v>
                </c:pt>
                <c:pt idx="100">
                  <c:v>0</c:v>
                </c:pt>
              </c:numCache>
            </c:numRef>
          </c:xVal>
          <c:yVal>
            <c:numRef>
              <c:f>Arkusz1!$M$3:$M$103</c:f>
              <c:numCache>
                <c:formatCode>General</c:formatCode>
                <c:ptCount val="101"/>
                <c:pt idx="0">
                  <c:v>0.52704627669472981</c:v>
                </c:pt>
                <c:pt idx="1">
                  <c:v>0.52352088353958115</c:v>
                </c:pt>
                <c:pt idx="2">
                  <c:v>0.51997183002768643</c:v>
                </c:pt>
                <c:pt idx="3">
                  <c:v>0.51639887716554322</c:v>
                </c:pt>
                <c:pt idx="4">
                  <c:v>0.51280178273000732</c:v>
                </c:pt>
                <c:pt idx="5">
                  <c:v>0.50918030121355251</c:v>
                </c:pt>
                <c:pt idx="6">
                  <c:v>0.50553418376841441</c:v>
                </c:pt>
                <c:pt idx="7">
                  <c:v>0.50186317814958903</c:v>
                </c:pt>
                <c:pt idx="8">
                  <c:v>0.49816702865666251</c:v>
                </c:pt>
                <c:pt idx="9">
                  <c:v>0.49444547607443728</c:v>
                </c:pt>
                <c:pt idx="10">
                  <c:v>0.49069825761233471</c:v>
                </c:pt>
                <c:pt idx="11">
                  <c:v>0.48692510684253587</c:v>
                </c:pt>
                <c:pt idx="12">
                  <c:v>0.48312575363683569</c:v>
                </c:pt>
                <c:pt idx="13">
                  <c:v>0.47929992410217598</c:v>
                </c:pt>
                <c:pt idx="14">
                  <c:v>0.47544734051482612</c:v>
                </c:pt>
                <c:pt idx="15">
                  <c:v>0.47156772125317931</c:v>
                </c:pt>
                <c:pt idx="16">
                  <c:v>0.46766078072912642</c:v>
                </c:pt>
                <c:pt idx="17">
                  <c:v>0.46372622931797769</c:v>
                </c:pt>
                <c:pt idx="18">
                  <c:v>0.45976377328689211</c:v>
                </c:pt>
                <c:pt idx="19">
                  <c:v>0.45577311472177706</c:v>
                </c:pt>
                <c:pt idx="20">
                  <c:v>0.45175395145262554</c:v>
                </c:pt>
                <c:pt idx="21">
                  <c:v>0.44770597697724357</c:v>
                </c:pt>
                <c:pt idx="22">
                  <c:v>0.44362888038333376</c:v>
                </c:pt>
                <c:pt idx="23">
                  <c:v>0.43952234626889025</c:v>
                </c:pt>
                <c:pt idx="24">
                  <c:v>0.43538605466086377</c:v>
                </c:pt>
                <c:pt idx="25">
                  <c:v>0.43121968093205165</c:v>
                </c:pt>
                <c:pt idx="26">
                  <c:v>0.42702289571616797</c:v>
                </c:pt>
                <c:pt idx="27">
                  <c:v>0.42279536482104707</c:v>
                </c:pt>
                <c:pt idx="28">
                  <c:v>0.41853674913993255</c:v>
                </c:pt>
                <c:pt idx="29">
                  <c:v>0.41424670456080248</c:v>
                </c:pt>
                <c:pt idx="30">
                  <c:v>0.4099248818736787</c:v>
                </c:pt>
                <c:pt idx="31">
                  <c:v>0.40557092667587014</c:v>
                </c:pt>
                <c:pt idx="32">
                  <c:v>0.40118447927509271</c:v>
                </c:pt>
                <c:pt idx="33">
                  <c:v>0.3967651745904146</c:v>
                </c:pt>
                <c:pt idx="34">
                  <c:v>0.39231264205096422</c:v>
                </c:pt>
                <c:pt idx="35">
                  <c:v>0.38782650549234837</c:v>
                </c:pt>
                <c:pt idx="36">
                  <c:v>0.38330638305071257</c:v>
                </c:pt>
                <c:pt idx="37">
                  <c:v>0.37875188705438756</c:v>
                </c:pt>
                <c:pt idx="38">
                  <c:v>0.37416262391305238</c:v>
                </c:pt>
                <c:pt idx="39">
                  <c:v>0.36953819400435078</c:v>
                </c:pt>
                <c:pt idx="40">
                  <c:v>0.36487819155788981</c:v>
                </c:pt>
                <c:pt idx="41">
                  <c:v>0.36018220453655281</c:v>
                </c:pt>
                <c:pt idx="42">
                  <c:v>0.35544981451505042</c:v>
                </c:pt>
                <c:pt idx="43">
                  <c:v>0.35068059655563733</c:v>
                </c:pt>
                <c:pt idx="44">
                  <c:v>0.34587411908091642</c:v>
                </c:pt>
                <c:pt idx="45">
                  <c:v>0.34102994374364864</c:v>
                </c:pt>
                <c:pt idx="46">
                  <c:v>0.33614762529348902</c:v>
                </c:pt>
                <c:pt idx="47">
                  <c:v>0.33122671144056132</c:v>
                </c:pt>
                <c:pt idx="48">
                  <c:v>0.32626674271578515</c:v>
                </c:pt>
                <c:pt idx="49">
                  <c:v>0.32126725232786313</c:v>
                </c:pt>
                <c:pt idx="50">
                  <c:v>0.31622776601683794</c:v>
                </c:pt>
                <c:pt idx="51">
                  <c:v>0.31114780190411762</c:v>
                </c:pt>
                <c:pt idx="52">
                  <c:v>0.30602687033887532</c:v>
                </c:pt>
                <c:pt idx="53">
                  <c:v>0.30086447374071618</c:v>
                </c:pt>
                <c:pt idx="54">
                  <c:v>0.29566010643850699</c:v>
                </c:pt>
                <c:pt idx="55">
                  <c:v>0.29041325450525923</c:v>
                </c:pt>
                <c:pt idx="56">
                  <c:v>0.28512339558895211</c:v>
                </c:pt>
                <c:pt idx="57">
                  <c:v>0.27978999873917754</c:v>
                </c:pt>
                <c:pt idx="58">
                  <c:v>0.27441252422948736</c:v>
                </c:pt>
                <c:pt idx="59">
                  <c:v>0.26899042337531853</c:v>
                </c:pt>
                <c:pt idx="60">
                  <c:v>0.26352313834736496</c:v>
                </c:pt>
                <c:pt idx="61">
                  <c:v>0.25801010198026525</c:v>
                </c:pt>
                <c:pt idx="62">
                  <c:v>0.25245073757646724</c:v>
                </c:pt>
                <c:pt idx="63">
                  <c:v>0.24684445870512664</c:v>
                </c:pt>
                <c:pt idx="64">
                  <c:v>0.24119066899589331</c:v>
                </c:pt>
                <c:pt idx="65">
                  <c:v>0.2354887619274324</c:v>
                </c:pt>
                <c:pt idx="66">
                  <c:v>0.22973812061052321</c:v>
                </c:pt>
                <c:pt idx="67">
                  <c:v>0.22393811756557183</c:v>
                </c:pt>
                <c:pt idx="68">
                  <c:v>0.21808811449437096</c:v>
                </c:pt>
                <c:pt idx="69">
                  <c:v>0.21218746204593025</c:v>
                </c:pt>
                <c:pt idx="70">
                  <c:v>0.20623549957619861</c:v>
                </c:pt>
                <c:pt idx="71">
                  <c:v>0.20023155490149128</c:v>
                </c:pt>
                <c:pt idx="72">
                  <c:v>0.19417494404542679</c:v>
                </c:pt>
                <c:pt idx="73">
                  <c:v>0.18806497097917668</c:v>
                </c:pt>
                <c:pt idx="74">
                  <c:v>0.18190092735481828</c:v>
                </c:pt>
                <c:pt idx="75">
                  <c:v>0.1756820922315766</c:v>
                </c:pt>
                <c:pt idx="76">
                  <c:v>0.16940773179473459</c:v>
                </c:pt>
                <c:pt idx="77">
                  <c:v>0.16307709906697918</c:v>
                </c:pt>
                <c:pt idx="78">
                  <c:v>0.15668943361194665</c:v>
                </c:pt>
                <c:pt idx="79">
                  <c:v>0.15024396122971934</c:v>
                </c:pt>
                <c:pt idx="80">
                  <c:v>0.14373989364401721</c:v>
                </c:pt>
                <c:pt idx="81">
                  <c:v>0.13717642818082004</c:v>
                </c:pt>
                <c:pt idx="82">
                  <c:v>0.13055274743814413</c:v>
                </c:pt>
                <c:pt idx="83">
                  <c:v>0.12386801894668766</c:v>
                </c:pt>
                <c:pt idx="84">
                  <c:v>0.11712139482105105</c:v>
                </c:pt>
                <c:pt idx="85">
                  <c:v>0.1103120114012225</c:v>
                </c:pt>
                <c:pt idx="86">
                  <c:v>0.10343898888401239</c:v>
                </c:pt>
                <c:pt idx="87">
                  <c:v>9.650143094410546E-2</c:v>
                </c:pt>
                <c:pt idx="88">
                  <c:v>8.9498424344388053E-2</c:v>
                </c:pt>
                <c:pt idx="89">
                  <c:v>8.2429038535194663E-2</c:v>
                </c:pt>
                <c:pt idx="90">
                  <c:v>7.5292325242104219E-2</c:v>
                </c:pt>
                <c:pt idx="91">
                  <c:v>6.8087318041902836E-2</c:v>
                </c:pt>
                <c:pt idx="92">
                  <c:v>6.0813031926314938E-2</c:v>
                </c:pt>
                <c:pt idx="93">
                  <c:v>5.3468462853088483E-2</c:v>
                </c:pt>
                <c:pt idx="94">
                  <c:v>4.6052587284005568E-2</c:v>
                </c:pt>
                <c:pt idx="95">
                  <c:v>3.8564361709370498E-2</c:v>
                </c:pt>
                <c:pt idx="96">
                  <c:v>3.1002722158513549E-2</c:v>
                </c:pt>
                <c:pt idx="97">
                  <c:v>2.3366583695825484E-2</c:v>
                </c:pt>
                <c:pt idx="98">
                  <c:v>1.5654839901823665E-2</c:v>
                </c:pt>
                <c:pt idx="99">
                  <c:v>7.8663623387273153E-3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8F-4158-B63C-518B54BEEC8C}"/>
            </c:ext>
          </c:extLst>
        </c:ser>
        <c:ser>
          <c:idx val="1"/>
          <c:order val="1"/>
          <c:tx>
            <c:v>Consumption tax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Arkusz1!$W$3:$W$103</c:f>
              <c:numCache>
                <c:formatCode>General</c:formatCode>
                <c:ptCount val="101"/>
                <c:pt idx="0">
                  <c:v>0</c:v>
                </c:pt>
                <c:pt idx="1">
                  <c:v>3.9266692800104044E-3</c:v>
                </c:pt>
                <c:pt idx="2">
                  <c:v>7.8016718589680413E-3</c:v>
                </c:pt>
                <c:pt idx="3">
                  <c:v>1.1626020809442571E-2</c:v>
                </c:pt>
                <c:pt idx="4">
                  <c:v>1.5400702890430417E-2</c:v>
                </c:pt>
                <c:pt idx="5">
                  <c:v>1.9126679396179715E-2</c:v>
                </c:pt>
                <c:pt idx="6">
                  <c:v>2.280488697236812E-2</c:v>
                </c:pt>
                <c:pt idx="7">
                  <c:v>2.6436238401089163E-2</c:v>
                </c:pt>
                <c:pt idx="8">
                  <c:v>3.0021623356028919E-2</c:v>
                </c:pt>
                <c:pt idx="9">
                  <c:v>3.3561909129145535E-2</c:v>
                </c:pt>
                <c:pt idx="10">
                  <c:v>3.7057941330098196E-2</c:v>
                </c:pt>
                <c:pt idx="11">
                  <c:v>4.0510544559610451E-2</c:v>
                </c:pt>
                <c:pt idx="12">
                  <c:v>4.3920523057894151E-2</c:v>
                </c:pt>
                <c:pt idx="13">
                  <c:v>4.7288661329205069E-2</c:v>
                </c:pt>
                <c:pt idx="14">
                  <c:v>5.0615724743548751E-2</c:v>
                </c:pt>
                <c:pt idx="15">
                  <c:v>5.3902460116506477E-2</c:v>
                </c:pt>
                <c:pt idx="16">
                  <c:v>5.7149596268103238E-2</c:v>
                </c:pt>
                <c:pt idx="17">
                  <c:v>6.0357844561597068E-2</c:v>
                </c:pt>
                <c:pt idx="18">
                  <c:v>6.3527899423025461E-2</c:v>
                </c:pt>
                <c:pt idx="19">
                  <c:v>6.666043884230681E-2</c:v>
                </c:pt>
                <c:pt idx="20">
                  <c:v>6.975612485665543E-2</c:v>
                </c:pt>
                <c:pt idx="21">
                  <c:v>7.281560401703506E-2</c:v>
                </c:pt>
                <c:pt idx="22">
                  <c:v>7.5839507838340495E-2</c:v>
                </c:pt>
                <c:pt idx="23">
                  <c:v>7.8828453233966117E-2</c:v>
                </c:pt>
                <c:pt idx="24">
                  <c:v>8.1783042935389128E-2</c:v>
                </c:pt>
                <c:pt idx="25">
                  <c:v>8.4703865897367309E-2</c:v>
                </c:pt>
                <c:pt idx="26">
                  <c:v>8.7591497689323006E-2</c:v>
                </c:pt>
                <c:pt idx="27">
                  <c:v>9.0446500873460012E-2</c:v>
                </c:pt>
                <c:pt idx="28">
                  <c:v>9.3269425370134787E-2</c:v>
                </c:pt>
                <c:pt idx="29">
                  <c:v>9.606080881098078E-2</c:v>
                </c:pt>
                <c:pt idx="30">
                  <c:v>9.8821176880261846E-2</c:v>
                </c:pt>
                <c:pt idx="31">
                  <c:v>0.10155104364490997</c:v>
                </c:pt>
                <c:pt idx="32">
                  <c:v>0.10425091187368285</c:v>
                </c:pt>
                <c:pt idx="33">
                  <c:v>0.1069212733458571</c:v>
                </c:pt>
                <c:pt idx="34">
                  <c:v>0.10956260914985552</c:v>
                </c:pt>
                <c:pt idx="35">
                  <c:v>0.11217538997218914</c:v>
                </c:pt>
                <c:pt idx="36">
                  <c:v>0.1147600763770783</c:v>
                </c:pt>
                <c:pt idx="37">
                  <c:v>0.11731711907710229</c:v>
                </c:pt>
                <c:pt idx="38">
                  <c:v>0.11984695919521118</c:v>
                </c:pt>
                <c:pt idx="39">
                  <c:v>0.12235002851841942</c:v>
                </c:pt>
                <c:pt idx="40">
                  <c:v>0.12482674974348867</c:v>
                </c:pt>
                <c:pt idx="41">
                  <c:v>0.12727753671489225</c:v>
                </c:pt>
                <c:pt idx="42">
                  <c:v>0.12970279465534368</c:v>
                </c:pt>
                <c:pt idx="43">
                  <c:v>0.13210292038915833</c:v>
                </c:pt>
                <c:pt idx="44">
                  <c:v>0.13447830255870685</c:v>
                </c:pt>
                <c:pt idx="45">
                  <c:v>0.13682932183420873</c:v>
                </c:pt>
                <c:pt idx="46">
                  <c:v>0.13915635111710342</c:v>
                </c:pt>
                <c:pt idx="47">
                  <c:v>0.14145975573722763</c:v>
                </c:pt>
                <c:pt idx="48">
                  <c:v>0.14373989364401726</c:v>
                </c:pt>
                <c:pt idx="49">
                  <c:v>0.14599711559194464</c:v>
                </c:pt>
                <c:pt idx="50">
                  <c:v>0.14823176532039278</c:v>
                </c:pt>
                <c:pt idx="51">
                  <c:v>0.15044417972815982</c:v>
                </c:pt>
                <c:pt idx="52">
                  <c:v>0.15263468904278071</c:v>
                </c:pt>
                <c:pt idx="53">
                  <c:v>0.15480361698484374</c:v>
                </c:pt>
                <c:pt idx="54">
                  <c:v>0.15695128092747473</c:v>
                </c:pt>
                <c:pt idx="55">
                  <c:v>0.15907799205115322</c:v>
                </c:pt>
                <c:pt idx="56">
                  <c:v>0.16118405549401932</c:v>
                </c:pt>
                <c:pt idx="57">
                  <c:v>0.16326977049782396</c:v>
                </c:pt>
                <c:pt idx="58">
                  <c:v>0.16533543054966882</c:v>
                </c:pt>
                <c:pt idx="59">
                  <c:v>0.16738132351967797</c:v>
                </c:pt>
                <c:pt idx="60">
                  <c:v>0.16940773179473462</c:v>
                </c:pt>
                <c:pt idx="61">
                  <c:v>0.17141493240841632</c:v>
                </c:pt>
                <c:pt idx="62">
                  <c:v>0.17340319716725194</c:v>
                </c:pt>
                <c:pt idx="63">
                  <c:v>0.17537279277342244</c:v>
                </c:pt>
                <c:pt idx="64">
                  <c:v>0.17732398094402124</c:v>
                </c:pt>
                <c:pt idx="65">
                  <c:v>0.17925701852698661</c:v>
                </c:pt>
                <c:pt idx="66">
                  <c:v>0.18117215761381342</c:v>
                </c:pt>
                <c:pt idx="67">
                  <c:v>0.18306964564914871</c:v>
                </c:pt>
                <c:pt idx="68">
                  <c:v>0.18494972553737082</c:v>
                </c:pt>
                <c:pt idx="69">
                  <c:v>0.18681263574624843</c:v>
                </c:pt>
                <c:pt idx="70">
                  <c:v>0.1886586104077726</c:v>
                </c:pt>
                <c:pt idx="71">
                  <c:v>0.19048787941625137</c:v>
                </c:pt>
                <c:pt idx="72">
                  <c:v>0.19230066852375274</c:v>
                </c:pt>
                <c:pt idx="73">
                  <c:v>0.19409719943298068</c:v>
                </c:pt>
                <c:pt idx="74">
                  <c:v>0.19587768988766188</c:v>
                </c:pt>
                <c:pt idx="75">
                  <c:v>0.19764235376052372</c:v>
                </c:pt>
                <c:pt idx="76">
                  <c:v>0.19939140113893544</c:v>
                </c:pt>
                <c:pt idx="77">
                  <c:v>0.20112503840828627</c:v>
                </c:pt>
                <c:pt idx="78">
                  <c:v>0.2028434683331691</c:v>
                </c:pt>
                <c:pt idx="79">
                  <c:v>0.20454689013643718</c:v>
                </c:pt>
                <c:pt idx="80">
                  <c:v>0.20623549957619863</c:v>
                </c:pt>
                <c:pt idx="81">
                  <c:v>0.20790948902081066</c:v>
                </c:pt>
                <c:pt idx="82">
                  <c:v>0.20956904752193464</c:v>
                </c:pt>
                <c:pt idx="83">
                  <c:v>0.21121436088570988</c:v>
                </c:pt>
                <c:pt idx="84">
                  <c:v>0.21284561174210251</c:v>
                </c:pt>
                <c:pt idx="85">
                  <c:v>0.21446297961248317</c:v>
                </c:pt>
                <c:pt idx="86">
                  <c:v>0.21606664097548781</c:v>
                </c:pt>
                <c:pt idx="87">
                  <c:v>0.21765676933120967</c:v>
                </c:pt>
                <c:pt idx="88">
                  <c:v>0.2192335352637742</c:v>
                </c:pt>
                <c:pt idx="89">
                  <c:v>0.22079710650234241</c:v>
                </c:pt>
                <c:pt idx="90">
                  <c:v>0.2223476479805892</c:v>
                </c:pt>
                <c:pt idx="91">
                  <c:v>0.22388532189470114</c:v>
                </c:pt>
                <c:pt idx="92">
                  <c:v>0.22541028775993618</c:v>
                </c:pt>
                <c:pt idx="93">
                  <c:v>0.22692270246578647</c:v>
                </c:pt>
                <c:pt idx="94">
                  <c:v>0.22842272032978561</c:v>
                </c:pt>
                <c:pt idx="95">
                  <c:v>0.22991049314999701</c:v>
                </c:pt>
                <c:pt idx="96">
                  <c:v>0.23138617025622288</c:v>
                </c:pt>
                <c:pt idx="97">
                  <c:v>0.23284989855996924</c:v>
                </c:pt>
                <c:pt idx="98">
                  <c:v>0.23430182260320145</c:v>
                </c:pt>
                <c:pt idx="99">
                  <c:v>0.23574208460592591</c:v>
                </c:pt>
                <c:pt idx="100">
                  <c:v>0.23717082451262847</c:v>
                </c:pt>
              </c:numCache>
            </c:numRef>
          </c:xVal>
          <c:yVal>
            <c:numRef>
              <c:f>Arkusz1!$U$3:$U$103</c:f>
              <c:numCache>
                <c:formatCode>General</c:formatCode>
                <c:ptCount val="101"/>
                <c:pt idx="0">
                  <c:v>0.52704627669472981</c:v>
                </c:pt>
                <c:pt idx="1">
                  <c:v>0.5235559040013873</c:v>
                </c:pt>
                <c:pt idx="2">
                  <c:v>0.520111457264536</c:v>
                </c:pt>
                <c:pt idx="3">
                  <c:v>0.5167120359752253</c:v>
                </c:pt>
                <c:pt idx="4">
                  <c:v>0.51335676301434718</c:v>
                </c:pt>
                <c:pt idx="5">
                  <c:v>0.51004478389812558</c:v>
                </c:pt>
                <c:pt idx="6">
                  <c:v>0.5067752660526248</c:v>
                </c:pt>
                <c:pt idx="7">
                  <c:v>0.50354739811598392</c:v>
                </c:pt>
                <c:pt idx="8">
                  <c:v>0.50036038926714843</c:v>
                </c:pt>
                <c:pt idx="9">
                  <c:v>0.49721346857993376</c:v>
                </c:pt>
                <c:pt idx="10">
                  <c:v>0.4941058844013092</c:v>
                </c:pt>
                <c:pt idx="11">
                  <c:v>0.49103690375285391</c:v>
                </c:pt>
                <c:pt idx="12">
                  <c:v>0.4880058117543794</c:v>
                </c:pt>
                <c:pt idx="13">
                  <c:v>0.48501191106876973</c:v>
                </c:pt>
                <c:pt idx="14">
                  <c:v>0.48205452136713095</c:v>
                </c:pt>
                <c:pt idx="15">
                  <c:v>0.47913297881339073</c:v>
                </c:pt>
                <c:pt idx="16">
                  <c:v>0.476246635567527</c:v>
                </c:pt>
                <c:pt idx="17">
                  <c:v>0.47339485930664355</c:v>
                </c:pt>
                <c:pt idx="18">
                  <c:v>0.47057703276315171</c:v>
                </c:pt>
                <c:pt idx="19">
                  <c:v>0.46779255327934616</c:v>
                </c:pt>
                <c:pt idx="20">
                  <c:v>0.46504083237770277</c:v>
                </c:pt>
                <c:pt idx="21">
                  <c:v>0.46232129534625421</c:v>
                </c:pt>
                <c:pt idx="22">
                  <c:v>0.45963338083842725</c:v>
                </c:pt>
                <c:pt idx="23">
                  <c:v>0.45697654048675984</c:v>
                </c:pt>
                <c:pt idx="24">
                  <c:v>0.45435023852993939</c:v>
                </c:pt>
                <c:pt idx="25">
                  <c:v>0.45175395145262554</c:v>
                </c:pt>
                <c:pt idx="26">
                  <c:v>0.4491871676375539</c:v>
                </c:pt>
                <c:pt idx="27">
                  <c:v>0.44664938702943197</c:v>
                </c:pt>
                <c:pt idx="28">
                  <c:v>0.44414012081016557</c:v>
                </c:pt>
                <c:pt idx="29">
                  <c:v>0.44165889108496909</c:v>
                </c:pt>
                <c:pt idx="30">
                  <c:v>0.43920523057894145</c:v>
                </c:pt>
                <c:pt idx="31">
                  <c:v>0.43677868234369865</c:v>
                </c:pt>
                <c:pt idx="32">
                  <c:v>0.4343787994736783</c:v>
                </c:pt>
                <c:pt idx="33">
                  <c:v>0.43200514483174568</c:v>
                </c:pt>
                <c:pt idx="34">
                  <c:v>0.4296572907837472</c:v>
                </c:pt>
                <c:pt idx="35">
                  <c:v>0.4273348189416728</c:v>
                </c:pt>
                <c:pt idx="36">
                  <c:v>0.42503731991510463</c:v>
                </c:pt>
                <c:pt idx="37">
                  <c:v>0.42276439307063884</c:v>
                </c:pt>
                <c:pt idx="38">
                  <c:v>0.42051564629898652</c:v>
                </c:pt>
                <c:pt idx="39">
                  <c:v>0.41829069578946809</c:v>
                </c:pt>
                <c:pt idx="40">
                  <c:v>0.4160891658116288</c:v>
                </c:pt>
                <c:pt idx="41">
                  <c:v>0.41391068850371449</c:v>
                </c:pt>
                <c:pt idx="42">
                  <c:v>0.41175490366775763</c:v>
                </c:pt>
                <c:pt idx="43">
                  <c:v>0.40962145857103355</c:v>
                </c:pt>
                <c:pt idx="44">
                  <c:v>0.40751000775365703</c:v>
                </c:pt>
                <c:pt idx="45">
                  <c:v>0.40542021284209995</c:v>
                </c:pt>
                <c:pt idx="46">
                  <c:v>0.40335174236841559</c:v>
                </c:pt>
                <c:pt idx="47">
                  <c:v>0.4013042715949719</c:v>
                </c:pt>
                <c:pt idx="48">
                  <c:v>0.3992774823444924</c:v>
                </c:pt>
                <c:pt idx="49">
                  <c:v>0.3972710628352234</c:v>
                </c:pt>
                <c:pt idx="50">
                  <c:v>0.39528470752104738</c:v>
                </c:pt>
                <c:pt idx="51">
                  <c:v>0.39331811693636554</c:v>
                </c:pt>
                <c:pt idx="52">
                  <c:v>0.39137099754559146</c:v>
                </c:pt>
                <c:pt idx="53">
                  <c:v>0.38944306159709097</c:v>
                </c:pt>
                <c:pt idx="54">
                  <c:v>0.38753402698141898</c:v>
                </c:pt>
                <c:pt idx="55">
                  <c:v>0.3856436170937047</c:v>
                </c:pt>
                <c:pt idx="56">
                  <c:v>0.38377156070004603</c:v>
                </c:pt>
                <c:pt idx="57">
                  <c:v>0.38191759180777529</c:v>
                </c:pt>
                <c:pt idx="58">
                  <c:v>0.3800814495394686</c:v>
                </c:pt>
                <c:pt idx="59">
                  <c:v>0.37826287801057168</c:v>
                </c:pt>
                <c:pt idx="60">
                  <c:v>0.37646162621052115</c:v>
                </c:pt>
                <c:pt idx="61">
                  <c:v>0.37467744788724872</c:v>
                </c:pt>
                <c:pt idx="62">
                  <c:v>0.37291010143495024</c:v>
                </c:pt>
                <c:pt idx="63">
                  <c:v>0.37115934978502102</c:v>
                </c:pt>
                <c:pt idx="64">
                  <c:v>0.36942496030004418</c:v>
                </c:pt>
                <c:pt idx="65">
                  <c:v>0.36770670467074174</c:v>
                </c:pt>
                <c:pt idx="66">
                  <c:v>0.36600435881578458</c:v>
                </c:pt>
                <c:pt idx="67">
                  <c:v>0.36431770278437542</c:v>
                </c:pt>
                <c:pt idx="68">
                  <c:v>0.36264652066151121</c:v>
                </c:pt>
                <c:pt idx="69">
                  <c:v>0.36099060047584236</c:v>
                </c:pt>
                <c:pt idx="70">
                  <c:v>0.35934973411004306</c:v>
                </c:pt>
                <c:pt idx="71">
                  <c:v>0.35772371721361751</c:v>
                </c:pt>
                <c:pt idx="72">
                  <c:v>0.35611234911806072</c:v>
                </c:pt>
                <c:pt idx="73">
                  <c:v>0.35451543275430247</c:v>
                </c:pt>
                <c:pt idx="74">
                  <c:v>0.35293277457236366</c:v>
                </c:pt>
                <c:pt idx="75">
                  <c:v>0.35136418446315315</c:v>
                </c:pt>
                <c:pt idx="76">
                  <c:v>0.34980947568234283</c:v>
                </c:pt>
                <c:pt idx="77">
                  <c:v>0.34826846477625312</c:v>
                </c:pt>
                <c:pt idx="78">
                  <c:v>0.34674097150969058</c:v>
                </c:pt>
                <c:pt idx="79">
                  <c:v>0.34522681879567457</c:v>
                </c:pt>
                <c:pt idx="80">
                  <c:v>0.3437258326269978</c:v>
                </c:pt>
                <c:pt idx="81">
                  <c:v>0.34223784200956481</c:v>
                </c:pt>
                <c:pt idx="82">
                  <c:v>0.3407626788974546</c:v>
                </c:pt>
                <c:pt idx="83">
                  <c:v>0.33930017812965441</c:v>
                </c:pt>
                <c:pt idx="84">
                  <c:v>0.3378501773684166</c:v>
                </c:pt>
                <c:pt idx="85">
                  <c:v>0.33641251703918923</c:v>
                </c:pt>
                <c:pt idx="86">
                  <c:v>0.33498704027207399</c:v>
                </c:pt>
                <c:pt idx="87">
                  <c:v>0.33357359284476562</c:v>
                </c:pt>
                <c:pt idx="88">
                  <c:v>0.3321720231269305</c:v>
                </c:pt>
                <c:pt idx="89">
                  <c:v>0.33078218202598109</c:v>
                </c:pt>
                <c:pt idx="90">
                  <c:v>0.32940392293420612</c:v>
                </c:pt>
                <c:pt idx="91">
                  <c:v>0.32803710167721761</c:v>
                </c:pt>
                <c:pt idx="92">
                  <c:v>0.32668157646367546</c:v>
                </c:pt>
                <c:pt idx="93">
                  <c:v>0.32533720783625303</c:v>
                </c:pt>
                <c:pt idx="94">
                  <c:v>0.32400385862380932</c:v>
                </c:pt>
                <c:pt idx="95">
                  <c:v>0.32268139389473249</c:v>
                </c:pt>
                <c:pt idx="96">
                  <c:v>0.3213696809114206</c:v>
                </c:pt>
                <c:pt idx="97">
                  <c:v>0.32006858908586822</c:v>
                </c:pt>
                <c:pt idx="98">
                  <c:v>0.3187779899363285</c:v>
                </c:pt>
                <c:pt idx="99">
                  <c:v>0.31749775704501787</c:v>
                </c:pt>
                <c:pt idx="100">
                  <c:v>0.31622776601683794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8F-4158-B63C-518B54BEE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944616"/>
        <c:axId val="839945600"/>
      </c:scatterChart>
      <c:valAx>
        <c:axId val="83994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Tax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9945600"/>
        <c:crosses val="autoZero"/>
        <c:crossBetween val="midCat"/>
      </c:valAx>
      <c:valAx>
        <c:axId val="83994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GDP per person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9944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8324584426947"/>
          <c:y val="0.19523075240594925"/>
          <c:w val="0.25838976377952755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Comparison of tax distortions: utility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Labor income tax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Arkusz1!$O$3:$O$103</c:f>
              <c:numCache>
                <c:formatCode>General</c:formatCode>
                <c:ptCount val="101"/>
                <c:pt idx="0">
                  <c:v>0</c:v>
                </c:pt>
                <c:pt idx="1">
                  <c:v>3.4901392235972082E-3</c:v>
                </c:pt>
                <c:pt idx="2">
                  <c:v>6.9329577337024868E-3</c:v>
                </c:pt>
                <c:pt idx="3">
                  <c:v>1.0327977543310867E-2</c:v>
                </c:pt>
                <c:pt idx="4">
                  <c:v>1.3674714206133531E-2</c:v>
                </c:pt>
                <c:pt idx="5">
                  <c:v>1.6972676707118422E-2</c:v>
                </c:pt>
                <c:pt idx="6">
                  <c:v>2.0221367350736576E-2</c:v>
                </c:pt>
                <c:pt idx="7">
                  <c:v>2.3420281646980831E-2</c:v>
                </c:pt>
                <c:pt idx="8">
                  <c:v>2.6568908195022004E-2</c:v>
                </c:pt>
                <c:pt idx="9">
                  <c:v>2.9666728564466241E-2</c:v>
                </c:pt>
                <c:pt idx="10">
                  <c:v>3.2713217174155651E-2</c:v>
                </c:pt>
                <c:pt idx="11">
                  <c:v>3.5707841168452638E-2</c:v>
                </c:pt>
                <c:pt idx="12">
                  <c:v>3.865006029094685E-2</c:v>
                </c:pt>
                <c:pt idx="13">
                  <c:v>4.1539326755521924E-2</c:v>
                </c:pt>
                <c:pt idx="14">
                  <c:v>4.4375085114717119E-2</c:v>
                </c:pt>
                <c:pt idx="15">
                  <c:v>4.7156772125317936E-2</c:v>
                </c:pt>
                <c:pt idx="16">
                  <c:v>4.9883816611106822E-2</c:v>
                </c:pt>
                <c:pt idx="17">
                  <c:v>5.2555639322704156E-2</c:v>
                </c:pt>
                <c:pt idx="18">
                  <c:v>5.5171652794427054E-2</c:v>
                </c:pt>
                <c:pt idx="19">
                  <c:v>5.7731261198091771E-2</c:v>
                </c:pt>
                <c:pt idx="20">
                  <c:v>6.0233860193683417E-2</c:v>
                </c:pt>
                <c:pt idx="21">
                  <c:v>6.2678836776814115E-2</c:v>
                </c:pt>
                <c:pt idx="22">
                  <c:v>6.5065569122888967E-2</c:v>
                </c:pt>
                <c:pt idx="23">
                  <c:v>6.7393426427896516E-2</c:v>
                </c:pt>
                <c:pt idx="24">
                  <c:v>6.9661768745738206E-2</c:v>
                </c:pt>
                <c:pt idx="25">
                  <c:v>7.1869946822008618E-2</c:v>
                </c:pt>
                <c:pt idx="26">
                  <c:v>7.4017301924135803E-2</c:v>
                </c:pt>
                <c:pt idx="27">
                  <c:v>7.6103165667788478E-2</c:v>
                </c:pt>
                <c:pt idx="28">
                  <c:v>7.8126859839454096E-2</c:v>
                </c:pt>
                <c:pt idx="29">
                  <c:v>8.0087696215088475E-2</c:v>
                </c:pt>
                <c:pt idx="30">
                  <c:v>8.1984976374735757E-2</c:v>
                </c:pt>
                <c:pt idx="31">
                  <c:v>8.3817991513013182E-2</c:v>
                </c:pt>
                <c:pt idx="32">
                  <c:v>8.5586022245353138E-2</c:v>
                </c:pt>
                <c:pt idx="33">
                  <c:v>8.7288338409891239E-2</c:v>
                </c:pt>
                <c:pt idx="34">
                  <c:v>8.8924198864885243E-2</c:v>
                </c:pt>
                <c:pt idx="35">
                  <c:v>9.0492851281547979E-2</c:v>
                </c:pt>
                <c:pt idx="36">
                  <c:v>9.1993531932171052E-2</c:v>
                </c:pt>
                <c:pt idx="37">
                  <c:v>9.3425465473415611E-2</c:v>
                </c:pt>
                <c:pt idx="38">
                  <c:v>9.4787864724639986E-2</c:v>
                </c:pt>
                <c:pt idx="39">
                  <c:v>9.6079930441131223E-2</c:v>
                </c:pt>
                <c:pt idx="40">
                  <c:v>9.730085108210397E-2</c:v>
                </c:pt>
                <c:pt idx="41">
                  <c:v>9.844980257332446E-2</c:v>
                </c:pt>
                <c:pt idx="42">
                  <c:v>9.9525948064214109E-2</c:v>
                </c:pt>
                <c:pt idx="43">
                  <c:v>0.10052843767928273</c:v>
                </c:pt>
                <c:pt idx="44">
                  <c:v>0.1014564082637355</c:v>
                </c:pt>
                <c:pt idx="45">
                  <c:v>0.10230898312309462</c:v>
                </c:pt>
                <c:pt idx="46">
                  <c:v>0.10308527175667001</c:v>
                </c:pt>
                <c:pt idx="47">
                  <c:v>0.10378436958470924</c:v>
                </c:pt>
                <c:pt idx="48">
                  <c:v>0.10440535766905125</c:v>
                </c:pt>
                <c:pt idx="49">
                  <c:v>0.10494730242710198</c:v>
                </c:pt>
                <c:pt idx="50">
                  <c:v>0.10540925533894599</c:v>
                </c:pt>
                <c:pt idx="51">
                  <c:v>0.10579025264740001</c:v>
                </c:pt>
                <c:pt idx="52">
                  <c:v>0.10608931505081017</c:v>
                </c:pt>
                <c:pt idx="53">
                  <c:v>0.1063054473883864</c:v>
                </c:pt>
                <c:pt idx="54">
                  <c:v>0.10643763831786254</c:v>
                </c:pt>
                <c:pt idx="55">
                  <c:v>0.10648485998526176</c:v>
                </c:pt>
                <c:pt idx="56">
                  <c:v>0.10644606768654216</c:v>
                </c:pt>
                <c:pt idx="57">
                  <c:v>0.1063201995208875</c:v>
                </c:pt>
                <c:pt idx="58">
                  <c:v>0.10610617603540182</c:v>
                </c:pt>
                <c:pt idx="59">
                  <c:v>0.10580289986095866</c:v>
                </c:pt>
                <c:pt idx="60">
                  <c:v>0.10540925533894598</c:v>
                </c:pt>
                <c:pt idx="61">
                  <c:v>0.10492410813864123</c:v>
                </c:pt>
                <c:pt idx="62">
                  <c:v>0.1043463048649398</c:v>
                </c:pt>
                <c:pt idx="63">
                  <c:v>0.1036746726561532</c:v>
                </c:pt>
                <c:pt idx="64">
                  <c:v>0.10290801877158116</c:v>
                </c:pt>
                <c:pt idx="65">
                  <c:v>0.10204513016855409</c:v>
                </c:pt>
                <c:pt idx="66">
                  <c:v>0.10108477306863024</c:v>
                </c:pt>
                <c:pt idx="67">
                  <c:v>0.10002569251262212</c:v>
                </c:pt>
                <c:pt idx="68">
                  <c:v>9.8866611904114832E-2</c:v>
                </c:pt>
                <c:pt idx="69">
                  <c:v>9.7606232541127921E-2</c:v>
                </c:pt>
                <c:pt idx="70">
                  <c:v>9.6243233135559367E-2</c:v>
                </c:pt>
                <c:pt idx="71">
                  <c:v>9.4776269320039214E-2</c:v>
                </c:pt>
                <c:pt idx="72">
                  <c:v>9.3203973141804883E-2</c:v>
                </c:pt>
                <c:pt idx="73">
                  <c:v>9.1524952543199325E-2</c:v>
                </c:pt>
                <c:pt idx="74">
                  <c:v>8.9737790828377031E-2</c:v>
                </c:pt>
                <c:pt idx="75">
                  <c:v>8.7841046115788315E-2</c:v>
                </c:pt>
                <c:pt idx="76">
                  <c:v>8.5833250775998876E-2</c:v>
                </c:pt>
                <c:pt idx="77">
                  <c:v>8.3712910854382677E-2</c:v>
                </c:pt>
                <c:pt idx="78">
                  <c:v>8.1478505478212282E-2</c:v>
                </c:pt>
                <c:pt idx="79">
                  <c:v>7.9128486247652202E-2</c:v>
                </c:pt>
                <c:pt idx="80">
                  <c:v>7.666127661014252E-2</c:v>
                </c:pt>
                <c:pt idx="81">
                  <c:v>7.407527121764286E-2</c:v>
                </c:pt>
                <c:pt idx="82">
                  <c:v>7.1368835266185468E-2</c:v>
                </c:pt>
                <c:pt idx="83">
                  <c:v>6.8540303817167178E-2</c:v>
                </c:pt>
                <c:pt idx="84">
                  <c:v>6.5587981099788611E-2</c:v>
                </c:pt>
                <c:pt idx="85">
                  <c:v>6.2510139794026101E-2</c:v>
                </c:pt>
                <c:pt idx="86">
                  <c:v>5.930502029350046E-2</c:v>
                </c:pt>
                <c:pt idx="87">
                  <c:v>5.5970829947581187E-2</c:v>
                </c:pt>
                <c:pt idx="88">
                  <c:v>5.250574228204101E-2</c:v>
                </c:pt>
                <c:pt idx="89">
                  <c:v>4.8907896197548852E-2</c:v>
                </c:pt>
                <c:pt idx="90">
                  <c:v>4.5175395145262552E-2</c:v>
                </c:pt>
                <c:pt idx="91">
                  <c:v>4.1306306278754416E-2</c:v>
                </c:pt>
                <c:pt idx="92">
                  <c:v>3.729865958147318E-2</c:v>
                </c:pt>
                <c:pt idx="93">
                  <c:v>3.3150446968914872E-2</c:v>
                </c:pt>
                <c:pt idx="94">
                  <c:v>2.8859621364643491E-2</c:v>
                </c:pt>
                <c:pt idx="95">
                  <c:v>2.4424095749267988E-2</c:v>
                </c:pt>
                <c:pt idx="96">
                  <c:v>1.9841742181448671E-2</c:v>
                </c:pt>
                <c:pt idx="97">
                  <c:v>1.5110390789967147E-2</c:v>
                </c:pt>
                <c:pt idx="98">
                  <c:v>1.0227828735858134E-2</c:v>
                </c:pt>
                <c:pt idx="99">
                  <c:v>5.1917991435600306E-3</c:v>
                </c:pt>
                <c:pt idx="100">
                  <c:v>0</c:v>
                </c:pt>
              </c:numCache>
            </c:numRef>
          </c:xVal>
          <c:yVal>
            <c:numRef>
              <c:f>Arkusz1!$P$3:$P$102</c:f>
              <c:numCache>
                <c:formatCode>General</c:formatCode>
                <c:ptCount val="100"/>
                <c:pt idx="0">
                  <c:v>-1.6489758540417718</c:v>
                </c:pt>
                <c:pt idx="1">
                  <c:v>-1.6497514641577331</c:v>
                </c:pt>
                <c:pt idx="2">
                  <c:v>-1.6505980387181896</c:v>
                </c:pt>
                <c:pt idx="3">
                  <c:v>-1.651517461933421</c:v>
                </c:pt>
                <c:pt idx="4">
                  <c:v>-1.6525116809727476</c:v>
                </c:pt>
                <c:pt idx="5">
                  <c:v>-1.6535827086615973</c:v>
                </c:pt>
                <c:pt idx="6">
                  <c:v>-1.6547326263223057</c:v>
                </c:pt>
                <c:pt idx="7">
                  <c:v>-1.6559635867679026</c:v>
                </c:pt>
                <c:pt idx="8">
                  <c:v>-1.657277817458825</c:v>
                </c:pt>
                <c:pt idx="9">
                  <c:v>-1.6586776238332674</c:v>
                </c:pt>
                <c:pt idx="10">
                  <c:v>-1.6601653928227056</c:v>
                </c:pt>
                <c:pt idx="11">
                  <c:v>-1.6617435965650325</c:v>
                </c:pt>
                <c:pt idx="12">
                  <c:v>-1.663414796328726</c:v>
                </c:pt>
                <c:pt idx="13">
                  <c:v>-1.6651816466625573</c:v>
                </c:pt>
                <c:pt idx="14">
                  <c:v>-1.6670468997864987</c:v>
                </c:pt>
                <c:pt idx="15">
                  <c:v>-1.6690134102407954</c:v>
                </c:pt>
                <c:pt idx="16">
                  <c:v>-1.6710841398115637</c:v>
                </c:pt>
                <c:pt idx="17">
                  <c:v>-1.6732621627528115</c:v>
                </c:pt>
                <c:pt idx="18">
                  <c:v>-1.6755506713264785</c:v>
                </c:pt>
                <c:pt idx="19">
                  <c:v>-1.677952981683938</c:v>
                </c:pt>
                <c:pt idx="20">
                  <c:v>-1.6804725401144498</c:v>
                </c:pt>
                <c:pt idx="21">
                  <c:v>-1.6831129296882987</c:v>
                </c:pt>
                <c:pt idx="22">
                  <c:v>-1.685877877324816</c:v>
                </c:pt>
                <c:pt idx="23">
                  <c:v>-1.6887712613182277</c:v>
                </c:pt>
                <c:pt idx="24">
                  <c:v>-1.6917971193572794</c:v>
                </c:pt>
                <c:pt idx="25">
                  <c:v>-1.6949596570779146</c:v>
                </c:pt>
                <c:pt idx="26">
                  <c:v>-1.6982632571919969</c:v>
                </c:pt>
                <c:pt idx="27">
                  <c:v>-1.7017124892391351</c:v>
                </c:pt>
                <c:pt idx="28">
                  <c:v>-1.7053121200132417</c:v>
                </c:pt>
                <c:pt idx="29">
                  <c:v>-1.7090671247204918</c:v>
                </c:pt>
                <c:pt idx="30">
                  <c:v>-1.7129826989309871</c:v>
                </c:pt>
                <c:pt idx="31">
                  <c:v>-1.7170642713927098</c:v>
                </c:pt>
                <c:pt idx="32">
                  <c:v>-1.7213175177833557</c:v>
                </c:pt>
                <c:pt idx="33">
                  <c:v>-1.7257483754834764</c:v>
                </c:pt>
                <c:pt idx="34">
                  <c:v>-1.7303630594631545</c:v>
                </c:pt>
                <c:pt idx="35">
                  <c:v>-1.7351680793842852</c:v>
                </c:pt>
                <c:pt idx="36">
                  <c:v>-1.7401702580316223</c:v>
                </c:pt>
                <c:pt idx="37">
                  <c:v>-1.745376751198229</c:v>
                </c:pt>
                <c:pt idx="38">
                  <c:v>-1.7507950691650382</c:v>
                </c:pt>
                <c:pt idx="39">
                  <c:v>-1.7564330999301419</c:v>
                </c:pt>
                <c:pt idx="40">
                  <c:v>-1.762299134361448</c:v>
                </c:pt>
                <c:pt idx="41">
                  <c:v>-1.7684018934667456</c:v>
                </c:pt>
                <c:pt idx="42">
                  <c:v>-1.7747505579984895</c:v>
                </c:pt>
                <c:pt idx="43">
                  <c:v>-1.7813548006370314</c:v>
                </c:pt>
                <c:pt idx="44">
                  <c:v>-1.7882248210262734</c:v>
                </c:pt>
                <c:pt idx="45">
                  <c:v>-1.7953713839702399</c:v>
                </c:pt>
                <c:pt idx="46">
                  <c:v>-1.802805861138743</c:v>
                </c:pt>
                <c:pt idx="47">
                  <c:v>-1.8105402766758498</c:v>
                </c:pt>
                <c:pt idx="48">
                  <c:v>-1.8185873571573867</c:v>
                </c:pt>
                <c:pt idx="49">
                  <c:v>-1.8269605864043788</c:v>
                </c:pt>
                <c:pt idx="50">
                  <c:v>-1.835674265729621</c:v>
                </c:pt>
                <c:pt idx="51">
                  <c:v>-1.8447435802761996</c:v>
                </c:pt>
                <c:pt idx="52">
                  <c:v>-1.8541846722019202</c:v>
                </c:pt>
                <c:pt idx="53">
                  <c:v>-1.8640147215747387</c:v>
                </c:pt>
                <c:pt idx="54">
                  <c:v>-1.8742520359745511</c:v>
                </c:pt>
                <c:pt idx="55">
                  <c:v>-1.8849161499498934</c:v>
                </c:pt>
                <c:pt idx="56">
                  <c:v>-1.8960279356588268</c:v>
                </c:pt>
                <c:pt idx="57">
                  <c:v>-1.9076097262372658</c:v>
                </c:pt>
                <c:pt idx="58">
                  <c:v>-1.9196854536922876</c:v>
                </c:pt>
                <c:pt idx="59">
                  <c:v>-1.9322808034212611</c:v>
                </c:pt>
                <c:pt idx="60">
                  <c:v>-1.9454233878209</c:v>
                </c:pt>
                <c:pt idx="61">
                  <c:v>-1.9591429418871882</c:v>
                </c:pt>
                <c:pt idx="62">
                  <c:v>-1.9734715442347932</c:v>
                </c:pt>
                <c:pt idx="63">
                  <c:v>-1.9884438676048892</c:v>
                </c:pt>
                <c:pt idx="64">
                  <c:v>-2.0040974637110009</c:v>
                </c:pt>
                <c:pt idx="65">
                  <c:v>-2.0204730882292217</c:v>
                </c:pt>
                <c:pt idx="66">
                  <c:v>-2.0376150729178697</c:v>
                </c:pt>
                <c:pt idx="67">
                  <c:v>-2.0555717533119928</c:v>
                </c:pt>
                <c:pt idx="68">
                  <c:v>-2.0743959622582171</c:v>
                </c:pt>
                <c:pt idx="69">
                  <c:v>-2.0941456018380293</c:v>
                </c:pt>
                <c:pt idx="70">
                  <c:v>-2.1148843091093585</c:v>
                </c:pt>
                <c:pt idx="71">
                  <c:v>-2.1366822347601628</c:v>
                </c:pt>
                <c:pt idx="72">
                  <c:v>-2.1596169584608806</c:v>
                </c:pt>
                <c:pt idx="73">
                  <c:v>-2.1837745707622056</c:v>
                </c:pt>
                <c:pt idx="74">
                  <c:v>-2.2092509592752836</c:v>
                </c:pt>
                <c:pt idx="75">
                  <c:v>-2.236153347240049</c:v>
                </c:pt>
                <c:pt idx="76">
                  <c:v>-2.2646021463453585</c:v>
                </c:pt>
                <c:pt idx="77">
                  <c:v>-2.294733204111596</c:v>
                </c:pt>
                <c:pt idx="78">
                  <c:v>-2.3267005511606542</c:v>
                </c:pt>
                <c:pt idx="79">
                  <c:v>-2.3606797880329733</c:v>
                </c:pt>
                <c:pt idx="80">
                  <c:v>-2.3968722989652069</c:v>
                </c:pt>
                <c:pt idx="81">
                  <c:v>-2.4355105474198111</c:v>
                </c:pt>
                <c:pt idx="82">
                  <c:v>-2.4768648047250541</c:v>
                </c:pt>
                <c:pt idx="83">
                  <c:v>-2.5212518039854763</c:v>
                </c:pt>
                <c:pt idx="84">
                  <c:v>-2.5690460206455374</c:v>
                </c:pt>
                <c:pt idx="85">
                  <c:v>-2.6206945985706027</c:v>
                </c:pt>
                <c:pt idx="86">
                  <c:v>-2.6767374336525225</c:v>
                </c:pt>
                <c:pt idx="87">
                  <c:v>-2.7378347132717265</c:v>
                </c:pt>
                <c:pt idx="88">
                  <c:v>-2.8048055013968947</c:v>
                </c:pt>
                <c:pt idx="89">
                  <c:v>-2.8786831528422305</c:v>
                </c:pt>
                <c:pt idx="90">
                  <c:v>-2.9607972138726724</c:v>
                </c:pt>
                <c:pt idx="91">
                  <c:v>-3.0528986218842276</c:v>
                </c:pt>
                <c:pt idx="92">
                  <c:v>-3.1573589568086859</c:v>
                </c:pt>
                <c:pt idx="93">
                  <c:v>-3.277503442666684</c:v>
                </c:pt>
                <c:pt idx="94">
                  <c:v>-3.4182023878389738</c:v>
                </c:pt>
                <c:pt idx="95">
                  <c:v>-3.5870067511574484</c:v>
                </c:pt>
                <c:pt idx="96">
                  <c:v>-3.7965670099877924</c:v>
                </c:pt>
                <c:pt idx="97">
                  <c:v>-4.0705990413217146</c:v>
                </c:pt>
                <c:pt idx="98">
                  <c:v>-4.4623467004282613</c:v>
                </c:pt>
                <c:pt idx="99">
                  <c:v>-5.1417083550378475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4C-4D27-BA2B-C69F5070357C}"/>
            </c:ext>
          </c:extLst>
        </c:ser>
        <c:ser>
          <c:idx val="1"/>
          <c:order val="1"/>
          <c:tx>
            <c:v>Consumption tax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Arkusz1!$W$3:$W$103</c:f>
              <c:numCache>
                <c:formatCode>General</c:formatCode>
                <c:ptCount val="101"/>
                <c:pt idx="0">
                  <c:v>0</c:v>
                </c:pt>
                <c:pt idx="1">
                  <c:v>3.9266692800104044E-3</c:v>
                </c:pt>
                <c:pt idx="2">
                  <c:v>7.8016718589680413E-3</c:v>
                </c:pt>
                <c:pt idx="3">
                  <c:v>1.1626020809442571E-2</c:v>
                </c:pt>
                <c:pt idx="4">
                  <c:v>1.5400702890430417E-2</c:v>
                </c:pt>
                <c:pt idx="5">
                  <c:v>1.9126679396179715E-2</c:v>
                </c:pt>
                <c:pt idx="6">
                  <c:v>2.280488697236812E-2</c:v>
                </c:pt>
                <c:pt idx="7">
                  <c:v>2.6436238401089163E-2</c:v>
                </c:pt>
                <c:pt idx="8">
                  <c:v>3.0021623356028919E-2</c:v>
                </c:pt>
                <c:pt idx="9">
                  <c:v>3.3561909129145535E-2</c:v>
                </c:pt>
                <c:pt idx="10">
                  <c:v>3.7057941330098196E-2</c:v>
                </c:pt>
                <c:pt idx="11">
                  <c:v>4.0510544559610451E-2</c:v>
                </c:pt>
                <c:pt idx="12">
                  <c:v>4.3920523057894151E-2</c:v>
                </c:pt>
                <c:pt idx="13">
                  <c:v>4.7288661329205069E-2</c:v>
                </c:pt>
                <c:pt idx="14">
                  <c:v>5.0615724743548751E-2</c:v>
                </c:pt>
                <c:pt idx="15">
                  <c:v>5.3902460116506477E-2</c:v>
                </c:pt>
                <c:pt idx="16">
                  <c:v>5.7149596268103238E-2</c:v>
                </c:pt>
                <c:pt idx="17">
                  <c:v>6.0357844561597068E-2</c:v>
                </c:pt>
                <c:pt idx="18">
                  <c:v>6.3527899423025461E-2</c:v>
                </c:pt>
                <c:pt idx="19">
                  <c:v>6.666043884230681E-2</c:v>
                </c:pt>
                <c:pt idx="20">
                  <c:v>6.975612485665543E-2</c:v>
                </c:pt>
                <c:pt idx="21">
                  <c:v>7.281560401703506E-2</c:v>
                </c:pt>
                <c:pt idx="22">
                  <c:v>7.5839507838340495E-2</c:v>
                </c:pt>
                <c:pt idx="23">
                  <c:v>7.8828453233966117E-2</c:v>
                </c:pt>
                <c:pt idx="24">
                  <c:v>8.1783042935389128E-2</c:v>
                </c:pt>
                <c:pt idx="25">
                  <c:v>8.4703865897367309E-2</c:v>
                </c:pt>
                <c:pt idx="26">
                  <c:v>8.7591497689323006E-2</c:v>
                </c:pt>
                <c:pt idx="27">
                  <c:v>9.0446500873460012E-2</c:v>
                </c:pt>
                <c:pt idx="28">
                  <c:v>9.3269425370134787E-2</c:v>
                </c:pt>
                <c:pt idx="29">
                  <c:v>9.606080881098078E-2</c:v>
                </c:pt>
                <c:pt idx="30">
                  <c:v>9.8821176880261846E-2</c:v>
                </c:pt>
                <c:pt idx="31">
                  <c:v>0.10155104364490997</c:v>
                </c:pt>
                <c:pt idx="32">
                  <c:v>0.10425091187368285</c:v>
                </c:pt>
                <c:pt idx="33">
                  <c:v>0.1069212733458571</c:v>
                </c:pt>
                <c:pt idx="34">
                  <c:v>0.10956260914985552</c:v>
                </c:pt>
                <c:pt idx="35">
                  <c:v>0.11217538997218914</c:v>
                </c:pt>
                <c:pt idx="36">
                  <c:v>0.1147600763770783</c:v>
                </c:pt>
                <c:pt idx="37">
                  <c:v>0.11731711907710229</c:v>
                </c:pt>
                <c:pt idx="38">
                  <c:v>0.11984695919521118</c:v>
                </c:pt>
                <c:pt idx="39">
                  <c:v>0.12235002851841942</c:v>
                </c:pt>
                <c:pt idx="40">
                  <c:v>0.12482674974348867</c:v>
                </c:pt>
                <c:pt idx="41">
                  <c:v>0.12727753671489225</c:v>
                </c:pt>
                <c:pt idx="42">
                  <c:v>0.12970279465534368</c:v>
                </c:pt>
                <c:pt idx="43">
                  <c:v>0.13210292038915833</c:v>
                </c:pt>
                <c:pt idx="44">
                  <c:v>0.13447830255870685</c:v>
                </c:pt>
                <c:pt idx="45">
                  <c:v>0.13682932183420873</c:v>
                </c:pt>
                <c:pt idx="46">
                  <c:v>0.13915635111710342</c:v>
                </c:pt>
                <c:pt idx="47">
                  <c:v>0.14145975573722763</c:v>
                </c:pt>
                <c:pt idx="48">
                  <c:v>0.14373989364401726</c:v>
                </c:pt>
                <c:pt idx="49">
                  <c:v>0.14599711559194464</c:v>
                </c:pt>
                <c:pt idx="50">
                  <c:v>0.14823176532039278</c:v>
                </c:pt>
                <c:pt idx="51">
                  <c:v>0.15044417972815982</c:v>
                </c:pt>
                <c:pt idx="52">
                  <c:v>0.15263468904278071</c:v>
                </c:pt>
                <c:pt idx="53">
                  <c:v>0.15480361698484374</c:v>
                </c:pt>
                <c:pt idx="54">
                  <c:v>0.15695128092747473</c:v>
                </c:pt>
                <c:pt idx="55">
                  <c:v>0.15907799205115322</c:v>
                </c:pt>
                <c:pt idx="56">
                  <c:v>0.16118405549401932</c:v>
                </c:pt>
                <c:pt idx="57">
                  <c:v>0.16326977049782396</c:v>
                </c:pt>
                <c:pt idx="58">
                  <c:v>0.16533543054966882</c:v>
                </c:pt>
                <c:pt idx="59">
                  <c:v>0.16738132351967797</c:v>
                </c:pt>
                <c:pt idx="60">
                  <c:v>0.16940773179473462</c:v>
                </c:pt>
                <c:pt idx="61">
                  <c:v>0.17141493240841632</c:v>
                </c:pt>
                <c:pt idx="62">
                  <c:v>0.17340319716725194</c:v>
                </c:pt>
                <c:pt idx="63">
                  <c:v>0.17537279277342244</c:v>
                </c:pt>
                <c:pt idx="64">
                  <c:v>0.17732398094402124</c:v>
                </c:pt>
                <c:pt idx="65">
                  <c:v>0.17925701852698661</c:v>
                </c:pt>
                <c:pt idx="66">
                  <c:v>0.18117215761381342</c:v>
                </c:pt>
                <c:pt idx="67">
                  <c:v>0.18306964564914871</c:v>
                </c:pt>
                <c:pt idx="68">
                  <c:v>0.18494972553737082</c:v>
                </c:pt>
                <c:pt idx="69">
                  <c:v>0.18681263574624843</c:v>
                </c:pt>
                <c:pt idx="70">
                  <c:v>0.1886586104077726</c:v>
                </c:pt>
                <c:pt idx="71">
                  <c:v>0.19048787941625137</c:v>
                </c:pt>
                <c:pt idx="72">
                  <c:v>0.19230066852375274</c:v>
                </c:pt>
                <c:pt idx="73">
                  <c:v>0.19409719943298068</c:v>
                </c:pt>
                <c:pt idx="74">
                  <c:v>0.19587768988766188</c:v>
                </c:pt>
                <c:pt idx="75">
                  <c:v>0.19764235376052372</c:v>
                </c:pt>
                <c:pt idx="76">
                  <c:v>0.19939140113893544</c:v>
                </c:pt>
                <c:pt idx="77">
                  <c:v>0.20112503840828627</c:v>
                </c:pt>
                <c:pt idx="78">
                  <c:v>0.2028434683331691</c:v>
                </c:pt>
                <c:pt idx="79">
                  <c:v>0.20454689013643718</c:v>
                </c:pt>
                <c:pt idx="80">
                  <c:v>0.20623549957619863</c:v>
                </c:pt>
                <c:pt idx="81">
                  <c:v>0.20790948902081066</c:v>
                </c:pt>
                <c:pt idx="82">
                  <c:v>0.20956904752193464</c:v>
                </c:pt>
                <c:pt idx="83">
                  <c:v>0.21121436088570988</c:v>
                </c:pt>
                <c:pt idx="84">
                  <c:v>0.21284561174210251</c:v>
                </c:pt>
                <c:pt idx="85">
                  <c:v>0.21446297961248317</c:v>
                </c:pt>
                <c:pt idx="86">
                  <c:v>0.21606664097548781</c:v>
                </c:pt>
                <c:pt idx="87">
                  <c:v>0.21765676933120967</c:v>
                </c:pt>
                <c:pt idx="88">
                  <c:v>0.2192335352637742</c:v>
                </c:pt>
                <c:pt idx="89">
                  <c:v>0.22079710650234241</c:v>
                </c:pt>
                <c:pt idx="90">
                  <c:v>0.2223476479805892</c:v>
                </c:pt>
                <c:pt idx="91">
                  <c:v>0.22388532189470114</c:v>
                </c:pt>
                <c:pt idx="92">
                  <c:v>0.22541028775993618</c:v>
                </c:pt>
                <c:pt idx="93">
                  <c:v>0.22692270246578647</c:v>
                </c:pt>
                <c:pt idx="94">
                  <c:v>0.22842272032978561</c:v>
                </c:pt>
                <c:pt idx="95">
                  <c:v>0.22991049314999701</c:v>
                </c:pt>
                <c:pt idx="96">
                  <c:v>0.23138617025622288</c:v>
                </c:pt>
                <c:pt idx="97">
                  <c:v>0.23284989855996924</c:v>
                </c:pt>
                <c:pt idx="98">
                  <c:v>0.23430182260320145</c:v>
                </c:pt>
                <c:pt idx="99">
                  <c:v>0.23574208460592591</c:v>
                </c:pt>
                <c:pt idx="100">
                  <c:v>0.23717082451262847</c:v>
                </c:pt>
              </c:numCache>
            </c:numRef>
          </c:xVal>
          <c:yVal>
            <c:numRef>
              <c:f>Arkusz1!$X$3:$X$103</c:f>
              <c:numCache>
                <c:formatCode>General</c:formatCode>
                <c:ptCount val="101"/>
                <c:pt idx="0">
                  <c:v>-1.6489758540417718</c:v>
                </c:pt>
                <c:pt idx="1">
                  <c:v>-1.649743440076886</c:v>
                </c:pt>
                <c:pt idx="2">
                  <c:v>-1.6505634798208433</c:v>
                </c:pt>
                <c:pt idx="3">
                  <c:v>-1.6514341703239699</c:v>
                </c:pt>
                <c:pt idx="4">
                  <c:v>-1.6523537759841982</c:v>
                </c:pt>
                <c:pt idx="5">
                  <c:v>-1.6533206255822006</c:v>
                </c:pt>
                <c:pt idx="6">
                  <c:v>-1.6543331094693743</c:v>
                </c:pt>
                <c:pt idx="7">
                  <c:v>-1.6553896768995795</c:v>
                </c:pt>
                <c:pt idx="8">
                  <c:v>-1.6564888334961854</c:v>
                </c:pt>
                <c:pt idx="9">
                  <c:v>-1.6576291388465005</c:v>
                </c:pt>
                <c:pt idx="10">
                  <c:v>-1.6588092042162255</c:v>
                </c:pt>
                <c:pt idx="11">
                  <c:v>-1.660027690377027</c:v>
                </c:pt>
                <c:pt idx="12">
                  <c:v>-1.6612833055407898</c:v>
                </c:pt>
                <c:pt idx="13">
                  <c:v>-1.6625748033945138</c:v>
                </c:pt>
                <c:pt idx="14">
                  <c:v>-1.6639009812302279</c:v>
                </c:pt>
                <c:pt idx="15">
                  <c:v>-1.6652606781646142</c:v>
                </c:pt>
                <c:pt idx="16">
                  <c:v>-1.666652773443418</c:v>
                </c:pt>
                <c:pt idx="17">
                  <c:v>-1.6680761848259775</c:v>
                </c:pt>
                <c:pt idx="18">
                  <c:v>-1.6695298670455396</c:v>
                </c:pt>
                <c:pt idx="19">
                  <c:v>-1.6710128103412651</c:v>
                </c:pt>
                <c:pt idx="20">
                  <c:v>-1.6725240390580918</c:v>
                </c:pt>
                <c:pt idx="21">
                  <c:v>-1.6740626103108505</c:v>
                </c:pt>
                <c:pt idx="22">
                  <c:v>-1.6756276127092489</c:v>
                </c:pt>
                <c:pt idx="23">
                  <c:v>-1.6772181651405342</c:v>
                </c:pt>
                <c:pt idx="24">
                  <c:v>-1.6788334156068498</c:v>
                </c:pt>
                <c:pt idx="25">
                  <c:v>-1.6804725401144498</c:v>
                </c:pt>
                <c:pt idx="26">
                  <c:v>-1.6821347416121295</c:v>
                </c:pt>
                <c:pt idx="27">
                  <c:v>-1.6838192489763646</c:v>
                </c:pt>
                <c:pt idx="28">
                  <c:v>-1.6855253160408079</c:v>
                </c:pt>
                <c:pt idx="29">
                  <c:v>-1.6872522206679044</c:v>
                </c:pt>
                <c:pt idx="30">
                  <c:v>-1.6889992638605509</c:v>
                </c:pt>
                <c:pt idx="31">
                  <c:v>-1.6907657689118039</c:v>
                </c:pt>
                <c:pt idx="32">
                  <c:v>-1.692551080590774</c:v>
                </c:pt>
                <c:pt idx="33">
                  <c:v>-1.6943545643629421</c:v>
                </c:pt>
                <c:pt idx="34">
                  <c:v>-1.6961756056432309</c:v>
                </c:pt>
                <c:pt idx="35">
                  <c:v>-1.6980136090802511</c:v>
                </c:pt>
                <c:pt idx="36">
                  <c:v>-1.699867997870246</c:v>
                </c:pt>
                <c:pt idx="37">
                  <c:v>-1.7017382130992982</c:v>
                </c:pt>
                <c:pt idx="38">
                  <c:v>-1.7036237131124967</c:v>
                </c:pt>
                <c:pt idx="39">
                  <c:v>-1.7055239729087788</c:v>
                </c:pt>
                <c:pt idx="40">
                  <c:v>-1.7074384835602556</c:v>
                </c:pt>
                <c:pt idx="41">
                  <c:v>-1.7093667516548967</c:v>
                </c:pt>
                <c:pt idx="42">
                  <c:v>-1.7113082987614869</c:v>
                </c:pt>
                <c:pt idx="43">
                  <c:v>-1.7132626609158488</c:v>
                </c:pt>
                <c:pt idx="44">
                  <c:v>-1.7152293881273566</c:v>
                </c:pt>
                <c:pt idx="45">
                  <c:v>-1.7172080439048329</c:v>
                </c:pt>
                <c:pt idx="46">
                  <c:v>-1.7191982048009513</c:v>
                </c:pt>
                <c:pt idx="47">
                  <c:v>-1.7211994599743274</c:v>
                </c:pt>
                <c:pt idx="48">
                  <c:v>-1.7232114107685064</c:v>
                </c:pt>
                <c:pt idx="49">
                  <c:v>-1.7252336703071087</c:v>
                </c:pt>
                <c:pt idx="50">
                  <c:v>-1.7272658631044266</c:v>
                </c:pt>
                <c:pt idx="51">
                  <c:v>-1.7293076246907912</c:v>
                </c:pt>
                <c:pt idx="52">
                  <c:v>-1.731358601252079</c:v>
                </c:pt>
                <c:pt idx="53">
                  <c:v>-1.7334184492827476</c:v>
                </c:pt>
                <c:pt idx="54">
                  <c:v>-1.7354868352518178</c:v>
                </c:pt>
                <c:pt idx="55">
                  <c:v>-1.7375634352812528</c:v>
                </c:pt>
                <c:pt idx="56">
                  <c:v>-1.739647934836217</c:v>
                </c:pt>
                <c:pt idx="57">
                  <c:v>-1.7417400284267015</c:v>
                </c:pt>
                <c:pt idx="58">
                  <c:v>-1.7438394193200555</c:v>
                </c:pt>
                <c:pt idx="59">
                  <c:v>-1.7459458192639543</c:v>
                </c:pt>
                <c:pt idx="60">
                  <c:v>-1.7480589482193889</c:v>
                </c:pt>
                <c:pt idx="61">
                  <c:v>-1.7501785341032523</c:v>
                </c:pt>
                <c:pt idx="62">
                  <c:v>-1.752304312540131</c:v>
                </c:pt>
                <c:pt idx="63">
                  <c:v>-1.7544360266229386</c:v>
                </c:pt>
                <c:pt idx="64">
                  <c:v>-1.7565734266820141</c:v>
                </c:pt>
                <c:pt idx="65">
                  <c:v>-1.7587162700623662</c:v>
                </c:pt>
                <c:pt idx="66">
                  <c:v>-1.7608643209087165</c:v>
                </c:pt>
                <c:pt idx="67">
                  <c:v>-1.763017349958047</c:v>
                </c:pt>
                <c:pt idx="68">
                  <c:v>-1.7651751343393443</c:v>
                </c:pt>
                <c:pt idx="69">
                  <c:v>-1.7673374573802625</c:v>
                </c:pt>
                <c:pt idx="70">
                  <c:v>-1.7695041084204297</c:v>
                </c:pt>
                <c:pt idx="71">
                  <c:v>-1.7716748826311419</c:v>
                </c:pt>
                <c:pt idx="72">
                  <c:v>-1.7738495808411952</c:v>
                </c:pt>
                <c:pt idx="73">
                  <c:v>-1.7760280093686136</c:v>
                </c:pt>
                <c:pt idx="74">
                  <c:v>-1.7782099798580608</c:v>
                </c:pt>
                <c:pt idx="75">
                  <c:v>-1.7803953091236993</c:v>
                </c:pt>
                <c:pt idx="76">
                  <c:v>-1.7825838189973038</c:v>
                </c:pt>
                <c:pt idx="77">
                  <c:v>-1.7847753361814238</c:v>
                </c:pt>
                <c:pt idx="78">
                  <c:v>-1.7869696921074081</c:v>
                </c:pt>
                <c:pt idx="79">
                  <c:v>-1.7891667227981032</c:v>
                </c:pt>
                <c:pt idx="80">
                  <c:v>-1.7913662687350598</c:v>
                </c:pt>
                <c:pt idx="81">
                  <c:v>-1.7935681747300716</c:v>
                </c:pt>
                <c:pt idx="82">
                  <c:v>-1.795772289800893</c:v>
                </c:pt>
                <c:pt idx="83">
                  <c:v>-1.7979784670509773</c:v>
                </c:pt>
                <c:pt idx="84">
                  <c:v>-1.8001865635530867</c:v>
                </c:pt>
                <c:pt idx="85">
                  <c:v>-1.8023964402366435</c:v>
                </c:pt>
                <c:pt idx="86">
                  <c:v>-1.8046079617786719</c:v>
                </c:pt>
                <c:pt idx="87">
                  <c:v>-1.8068209964982123</c:v>
                </c:pt>
                <c:pt idx="88">
                  <c:v>-1.8090354162540776</c:v>
                </c:pt>
                <c:pt idx="89">
                  <c:v>-1.8112510963458337</c:v>
                </c:pt>
                <c:pt idx="90">
                  <c:v>-1.813467915417891</c:v>
                </c:pt>
                <c:pt idx="91">
                  <c:v>-1.8156857553665902</c:v>
                </c:pt>
                <c:pt idx="92">
                  <c:v>-1.8179045012501855</c:v>
                </c:pt>
                <c:pt idx="93">
                  <c:v>-1.820124041201618</c:v>
                </c:pt>
                <c:pt idx="94">
                  <c:v>-1.8223442663439793</c:v>
                </c:pt>
                <c:pt idx="95">
                  <c:v>-1.8245650707085823</c:v>
                </c:pt>
                <c:pt idx="96">
                  <c:v>-1.8267863511555347</c:v>
                </c:pt>
                <c:pt idx="97">
                  <c:v>-1.8290080072967367</c:v>
                </c:pt>
                <c:pt idx="98">
                  <c:v>-1.8312299414212232</c:v>
                </c:pt>
                <c:pt idx="99">
                  <c:v>-1.8334520584227583</c:v>
                </c:pt>
                <c:pt idx="100">
                  <c:v>-1.835674265729621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4C-4D27-BA2B-C69F50703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944616"/>
        <c:axId val="839945600"/>
      </c:scatterChart>
      <c:valAx>
        <c:axId val="83994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Tax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9945600"/>
        <c:crosses val="autoZero"/>
        <c:crossBetween val="midCat"/>
      </c:valAx>
      <c:valAx>
        <c:axId val="839945600"/>
        <c:scaling>
          <c:orientation val="minMax"/>
          <c:max val="-1.6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Utility function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9944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8324584426947"/>
          <c:y val="0.17671223388743074"/>
          <c:w val="0.25838976377952755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Comparison of tax distortions - static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Labor income tax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Arkusz2!$F$3:$F$103</c:f>
              <c:numCache>
                <c:formatCode>General</c:formatCode>
                <c:ptCount val="101"/>
                <c:pt idx="0">
                  <c:v>0</c:v>
                </c:pt>
                <c:pt idx="1">
                  <c:v>3.4901392235972082E-3</c:v>
                </c:pt>
                <c:pt idx="2">
                  <c:v>6.9329577337024868E-3</c:v>
                </c:pt>
                <c:pt idx="3">
                  <c:v>1.0327977543310867E-2</c:v>
                </c:pt>
                <c:pt idx="4">
                  <c:v>1.3674714206133531E-2</c:v>
                </c:pt>
                <c:pt idx="5">
                  <c:v>1.6972676707118422E-2</c:v>
                </c:pt>
                <c:pt idx="6">
                  <c:v>2.0221367350736576E-2</c:v>
                </c:pt>
                <c:pt idx="7">
                  <c:v>2.3420281646980831E-2</c:v>
                </c:pt>
                <c:pt idx="8">
                  <c:v>2.6568908195022004E-2</c:v>
                </c:pt>
                <c:pt idx="9">
                  <c:v>2.9666728564466241E-2</c:v>
                </c:pt>
                <c:pt idx="10">
                  <c:v>3.2713217174155651E-2</c:v>
                </c:pt>
                <c:pt idx="11">
                  <c:v>3.5707841168452638E-2</c:v>
                </c:pt>
                <c:pt idx="12">
                  <c:v>3.865006029094685E-2</c:v>
                </c:pt>
                <c:pt idx="13">
                  <c:v>4.1539326755521924E-2</c:v>
                </c:pt>
                <c:pt idx="14">
                  <c:v>4.4375085114717119E-2</c:v>
                </c:pt>
                <c:pt idx="15">
                  <c:v>4.7156772125317936E-2</c:v>
                </c:pt>
                <c:pt idx="16">
                  <c:v>4.9883816611106822E-2</c:v>
                </c:pt>
                <c:pt idx="17">
                  <c:v>5.2555639322704156E-2</c:v>
                </c:pt>
                <c:pt idx="18">
                  <c:v>5.5171652794427054E-2</c:v>
                </c:pt>
                <c:pt idx="19">
                  <c:v>5.7731261198091771E-2</c:v>
                </c:pt>
                <c:pt idx="20">
                  <c:v>6.0233860193683417E-2</c:v>
                </c:pt>
                <c:pt idx="21">
                  <c:v>6.2678836776814115E-2</c:v>
                </c:pt>
                <c:pt idx="22">
                  <c:v>6.5065569122888967E-2</c:v>
                </c:pt>
                <c:pt idx="23">
                  <c:v>6.7393426427896516E-2</c:v>
                </c:pt>
                <c:pt idx="24">
                  <c:v>6.9661768745738206E-2</c:v>
                </c:pt>
                <c:pt idx="25">
                  <c:v>7.1869946822008618E-2</c:v>
                </c:pt>
                <c:pt idx="26">
                  <c:v>7.4017301924135803E-2</c:v>
                </c:pt>
                <c:pt idx="27">
                  <c:v>7.6103165667788478E-2</c:v>
                </c:pt>
                <c:pt idx="28">
                  <c:v>7.8126859839454096E-2</c:v>
                </c:pt>
                <c:pt idx="29">
                  <c:v>8.0087696215088475E-2</c:v>
                </c:pt>
                <c:pt idx="30">
                  <c:v>8.1984976374735757E-2</c:v>
                </c:pt>
                <c:pt idx="31">
                  <c:v>8.3817991513013182E-2</c:v>
                </c:pt>
                <c:pt idx="32">
                  <c:v>8.5586022245353138E-2</c:v>
                </c:pt>
                <c:pt idx="33">
                  <c:v>8.7288338409891239E-2</c:v>
                </c:pt>
                <c:pt idx="34">
                  <c:v>8.8924198864885243E-2</c:v>
                </c:pt>
                <c:pt idx="35">
                  <c:v>9.0492851281547979E-2</c:v>
                </c:pt>
                <c:pt idx="36">
                  <c:v>9.1993531932171052E-2</c:v>
                </c:pt>
                <c:pt idx="37">
                  <c:v>9.3425465473415611E-2</c:v>
                </c:pt>
                <c:pt idx="38">
                  <c:v>9.4787864724639986E-2</c:v>
                </c:pt>
                <c:pt idx="39">
                  <c:v>9.6079930441131223E-2</c:v>
                </c:pt>
                <c:pt idx="40">
                  <c:v>9.730085108210397E-2</c:v>
                </c:pt>
                <c:pt idx="41">
                  <c:v>9.844980257332446E-2</c:v>
                </c:pt>
                <c:pt idx="42">
                  <c:v>9.9525948064214109E-2</c:v>
                </c:pt>
                <c:pt idx="43">
                  <c:v>0.10052843767928273</c:v>
                </c:pt>
                <c:pt idx="44">
                  <c:v>0.1014564082637355</c:v>
                </c:pt>
                <c:pt idx="45">
                  <c:v>0.10230898312309462</c:v>
                </c:pt>
                <c:pt idx="46">
                  <c:v>0.10308527175667001</c:v>
                </c:pt>
                <c:pt idx="47">
                  <c:v>0.10378436958470924</c:v>
                </c:pt>
                <c:pt idx="48">
                  <c:v>0.10440535766905125</c:v>
                </c:pt>
                <c:pt idx="49">
                  <c:v>0.10494730242710198</c:v>
                </c:pt>
                <c:pt idx="50">
                  <c:v>0.10540925533894599</c:v>
                </c:pt>
                <c:pt idx="51">
                  <c:v>0.10579025264740001</c:v>
                </c:pt>
                <c:pt idx="52">
                  <c:v>0.10608931505081017</c:v>
                </c:pt>
                <c:pt idx="53">
                  <c:v>0.1063054473883864</c:v>
                </c:pt>
                <c:pt idx="54">
                  <c:v>0.10643763831786254</c:v>
                </c:pt>
                <c:pt idx="55">
                  <c:v>0.10648485998526176</c:v>
                </c:pt>
                <c:pt idx="56">
                  <c:v>0.10644606768654216</c:v>
                </c:pt>
                <c:pt idx="57">
                  <c:v>0.1063201995208875</c:v>
                </c:pt>
                <c:pt idx="58">
                  <c:v>0.10610617603540182</c:v>
                </c:pt>
                <c:pt idx="59">
                  <c:v>0.10580289986095866</c:v>
                </c:pt>
                <c:pt idx="60">
                  <c:v>0.10540925533894598</c:v>
                </c:pt>
                <c:pt idx="61">
                  <c:v>0.10492410813864123</c:v>
                </c:pt>
                <c:pt idx="62">
                  <c:v>0.1043463048649398</c:v>
                </c:pt>
                <c:pt idx="63">
                  <c:v>0.1036746726561532</c:v>
                </c:pt>
                <c:pt idx="64">
                  <c:v>0.10290801877158116</c:v>
                </c:pt>
                <c:pt idx="65">
                  <c:v>0.10204513016855409</c:v>
                </c:pt>
                <c:pt idx="66">
                  <c:v>0.10108477306863024</c:v>
                </c:pt>
                <c:pt idx="67">
                  <c:v>0.10002569251262212</c:v>
                </c:pt>
                <c:pt idx="68">
                  <c:v>9.8866611904114832E-2</c:v>
                </c:pt>
                <c:pt idx="69">
                  <c:v>9.7606232541127921E-2</c:v>
                </c:pt>
                <c:pt idx="70">
                  <c:v>9.6243233135559367E-2</c:v>
                </c:pt>
                <c:pt idx="71">
                  <c:v>9.4776269320039214E-2</c:v>
                </c:pt>
                <c:pt idx="72">
                  <c:v>9.3203973141804883E-2</c:v>
                </c:pt>
                <c:pt idx="73">
                  <c:v>9.1524952543199325E-2</c:v>
                </c:pt>
                <c:pt idx="74">
                  <c:v>8.9737790828377031E-2</c:v>
                </c:pt>
                <c:pt idx="75">
                  <c:v>8.7841046115788315E-2</c:v>
                </c:pt>
                <c:pt idx="76">
                  <c:v>8.5833250775998876E-2</c:v>
                </c:pt>
                <c:pt idx="77">
                  <c:v>8.3712910854382677E-2</c:v>
                </c:pt>
                <c:pt idx="78">
                  <c:v>8.1478505478212282E-2</c:v>
                </c:pt>
                <c:pt idx="79">
                  <c:v>7.9128486247652202E-2</c:v>
                </c:pt>
                <c:pt idx="80">
                  <c:v>7.666127661014252E-2</c:v>
                </c:pt>
                <c:pt idx="81">
                  <c:v>7.407527121764286E-2</c:v>
                </c:pt>
                <c:pt idx="82">
                  <c:v>7.1368835266185468E-2</c:v>
                </c:pt>
                <c:pt idx="83">
                  <c:v>6.8540303817167178E-2</c:v>
                </c:pt>
                <c:pt idx="84">
                  <c:v>6.5587981099788611E-2</c:v>
                </c:pt>
                <c:pt idx="85">
                  <c:v>6.2510139794026101E-2</c:v>
                </c:pt>
                <c:pt idx="86">
                  <c:v>5.930502029350046E-2</c:v>
                </c:pt>
                <c:pt idx="87">
                  <c:v>5.5970829947581187E-2</c:v>
                </c:pt>
                <c:pt idx="88">
                  <c:v>5.250574228204101E-2</c:v>
                </c:pt>
                <c:pt idx="89">
                  <c:v>4.8907896197548852E-2</c:v>
                </c:pt>
                <c:pt idx="90">
                  <c:v>4.5175395145262552E-2</c:v>
                </c:pt>
                <c:pt idx="91">
                  <c:v>4.1306306278754416E-2</c:v>
                </c:pt>
                <c:pt idx="92">
                  <c:v>3.729865958147318E-2</c:v>
                </c:pt>
                <c:pt idx="93">
                  <c:v>3.3150446968914872E-2</c:v>
                </c:pt>
                <c:pt idx="94">
                  <c:v>2.8859621364643491E-2</c:v>
                </c:pt>
                <c:pt idx="95">
                  <c:v>2.4424095749267988E-2</c:v>
                </c:pt>
                <c:pt idx="96">
                  <c:v>1.9841742181448671E-2</c:v>
                </c:pt>
                <c:pt idx="97">
                  <c:v>1.5110390789967147E-2</c:v>
                </c:pt>
                <c:pt idx="98">
                  <c:v>1.0227828735858134E-2</c:v>
                </c:pt>
                <c:pt idx="99">
                  <c:v>5.1917991435600306E-3</c:v>
                </c:pt>
                <c:pt idx="100">
                  <c:v>0</c:v>
                </c:pt>
              </c:numCache>
            </c:numRef>
          </c:xVal>
          <c:yVal>
            <c:numRef>
              <c:f>Arkusz2!$D$3:$D$103</c:f>
              <c:numCache>
                <c:formatCode>General</c:formatCode>
                <c:ptCount val="101"/>
                <c:pt idx="0">
                  <c:v>0.52704627669472981</c:v>
                </c:pt>
                <c:pt idx="1">
                  <c:v>0.52469338663531306</c:v>
                </c:pt>
                <c:pt idx="2">
                  <c:v>0.52231936447357408</c:v>
                </c:pt>
                <c:pt idx="3">
                  <c:v>0.51992389330250488</c:v>
                </c:pt>
                <c:pt idx="4">
                  <c:v>0.51750664904805788</c:v>
                </c:pt>
                <c:pt idx="5">
                  <c:v>0.5150673002400773</c:v>
                </c:pt>
                <c:pt idx="6">
                  <c:v>0.51260550777344893</c:v>
                </c:pt>
                <c:pt idx="7">
                  <c:v>0.51012092465894177</c:v>
                </c:pt>
                <c:pt idx="8">
                  <c:v>0.50761319576317387</c:v>
                </c:pt>
                <c:pt idx="9">
                  <c:v>0.50508195753709828</c:v>
                </c:pt>
                <c:pt idx="10">
                  <c:v>0.50252683773236817</c:v>
                </c:pt>
                <c:pt idx="11">
                  <c:v>0.49994745510488842</c:v>
                </c:pt>
                <c:pt idx="12">
                  <c:v>0.49734341910482238</c:v>
                </c:pt>
                <c:pt idx="13">
                  <c:v>0.4947143295522618</c:v>
                </c:pt>
                <c:pt idx="14">
                  <c:v>0.49205977629771935</c:v>
                </c:pt>
                <c:pt idx="15">
                  <c:v>0.48937933886654061</c:v>
                </c:pt>
                <c:pt idx="16">
                  <c:v>0.48667258608626141</c:v>
                </c:pt>
                <c:pt idx="17">
                  <c:v>0.48393907569587502</c:v>
                </c:pt>
                <c:pt idx="18">
                  <c:v>0.48117835393588732</c:v>
                </c:pt>
                <c:pt idx="19">
                  <c:v>0.47838995511795734</c:v>
                </c:pt>
                <c:pt idx="20">
                  <c:v>0.47557340117283087</c:v>
                </c:pt>
                <c:pt idx="21">
                  <c:v>0.47272820117516884</c:v>
                </c:pt>
                <c:pt idx="22">
                  <c:v>0.46985385084376846</c:v>
                </c:pt>
                <c:pt idx="23">
                  <c:v>0.46694983201555279</c:v>
                </c:pt>
                <c:pt idx="24">
                  <c:v>0.46401561209157427</c:v>
                </c:pt>
                <c:pt idx="25">
                  <c:v>0.46105064345313412</c:v>
                </c:pt>
                <c:pt idx="26">
                  <c:v>0.45805436284596335</c:v>
                </c:pt>
                <c:pt idx="27">
                  <c:v>0.45502619073023814</c:v>
                </c:pt>
                <c:pt idx="28">
                  <c:v>0.45196553059401295</c:v>
                </c:pt>
                <c:pt idx="29">
                  <c:v>0.44887176822744707</c:v>
                </c:pt>
                <c:pt idx="30">
                  <c:v>0.44574427095496727</c:v>
                </c:pt>
                <c:pt idx="31">
                  <c:v>0.44258238682226181</c:v>
                </c:pt>
                <c:pt idx="32">
                  <c:v>0.4393854437347125</c:v>
                </c:pt>
                <c:pt idx="33">
                  <c:v>0.43615274854356934</c:v>
                </c:pt>
                <c:pt idx="34">
                  <c:v>0.43288358607582139</c:v>
                </c:pt>
                <c:pt idx="35">
                  <c:v>0.42957721810334276</c:v>
                </c:pt>
                <c:pt idx="36">
                  <c:v>0.42623288224646028</c:v>
                </c:pt>
                <c:pt idx="37">
                  <c:v>0.42284979080662516</c:v>
                </c:pt>
                <c:pt idx="38">
                  <c:v>0.41942712952233735</c:v>
                </c:pt>
                <c:pt idx="39">
                  <c:v>0.41596405624188632</c:v>
                </c:pt>
                <c:pt idx="40">
                  <c:v>0.41245969950581041</c:v>
                </c:pt>
                <c:pt idx="41">
                  <c:v>0.40891315703124165</c:v>
                </c:pt>
                <c:pt idx="42">
                  <c:v>0.40532349408946727</c:v>
                </c:pt>
                <c:pt idx="43">
                  <c:v>0.40168974176711042</c:v>
                </c:pt>
                <c:pt idx="44">
                  <c:v>0.39801089510027615</c:v>
                </c:pt>
                <c:pt idx="45">
                  <c:v>0.39428591106981731</c:v>
                </c:pt>
                <c:pt idx="46">
                  <c:v>0.39051370644452993</c:v>
                </c:pt>
                <c:pt idx="47">
                  <c:v>0.38669315545755328</c:v>
                </c:pt>
                <c:pt idx="48">
                  <c:v>0.38282308729951375</c:v>
                </c:pt>
                <c:pt idx="49">
                  <c:v>0.37890228340996052</c:v>
                </c:pt>
                <c:pt idx="50">
                  <c:v>0.37492947454638037</c:v>
                </c:pt>
                <c:pt idx="51">
                  <c:v>0.37090333760746946</c:v>
                </c:pt>
                <c:pt idx="52">
                  <c:v>0.36682249218436414</c:v>
                </c:pt>
                <c:pt idx="53">
                  <c:v>0.36268549681007889</c:v>
                </c:pt>
                <c:pt idx="54">
                  <c:v>0.35849084487343547</c:v>
                </c:pt>
                <c:pt idx="55">
                  <c:v>0.35423696015914985</c:v>
                </c:pt>
                <c:pt idx="56">
                  <c:v>0.34992219197039648</c:v>
                </c:pt>
                <c:pt idx="57">
                  <c:v>0.345544809783915</c:v>
                </c:pt>
                <c:pt idx="58">
                  <c:v>0.34110299738042582</c:v>
                </c:pt>
                <c:pt idx="59">
                  <c:v>0.33659484638453563</c:v>
                </c:pt>
                <c:pt idx="60">
                  <c:v>0.33201834913820394</c:v>
                </c:pt>
                <c:pt idx="61">
                  <c:v>0.32737139081988265</c:v>
                </c:pt>
                <c:pt idx="62">
                  <c:v>0.32265174070723285</c:v>
                </c:pt>
                <c:pt idx="63">
                  <c:v>0.31785704246437874</c:v>
                </c:pt>
                <c:pt idx="64">
                  <c:v>0.31298480331436218</c:v>
                </c:pt>
                <c:pt idx="65">
                  <c:v>0.30803238193302662</c:v>
                </c:pt>
                <c:pt idx="66">
                  <c:v>0.30299697487101435</c:v>
                </c:pt>
                <c:pt idx="67">
                  <c:v>0.29787560127463653</c:v>
                </c:pt>
                <c:pt idx="68">
                  <c:v>0.29266508563246979</c:v>
                </c:pt>
                <c:pt idx="69">
                  <c:v>0.2873620382205524</c:v>
                </c:pt>
                <c:pt idx="70">
                  <c:v>0.28196283285229301</c:v>
                </c:pt>
                <c:pt idx="71">
                  <c:v>0.27646358145609506</c:v>
                </c:pt>
                <c:pt idx="72">
                  <c:v>0.27086010489952839</c:v>
                </c:pt>
                <c:pt idx="73">
                  <c:v>0.26514789934736782</c:v>
                </c:pt>
                <c:pt idx="74">
                  <c:v>0.25932209727346317</c:v>
                </c:pt>
                <c:pt idx="75">
                  <c:v>0.25337742203169783</c:v>
                </c:pt>
                <c:pt idx="76">
                  <c:v>0.24730813461334475</c:v>
                </c:pt>
                <c:pt idx="77">
                  <c:v>0.24110797085485861</c:v>
                </c:pt>
                <c:pt idx="78">
                  <c:v>0.23477006688045413</c:v>
                </c:pt>
                <c:pt idx="79">
                  <c:v>0.22828686992329025</c:v>
                </c:pt>
                <c:pt idx="80">
                  <c:v>0.22165003080341228</c:v>
                </c:pt>
                <c:pt idx="81">
                  <c:v>0.21485027315519264</c:v>
                </c:pt>
                <c:pt idx="82">
                  <c:v>0.20787723285033405</c:v>
                </c:pt>
                <c:pt idx="83">
                  <c:v>0.20071925873883231</c:v>
                </c:pt>
                <c:pt idx="84">
                  <c:v>0.19336316249408722</c:v>
                </c:pt>
                <c:pt idx="85">
                  <c:v>0.18579390046569177</c:v>
                </c:pt>
                <c:pt idx="86">
                  <c:v>0.17799416314344005</c:v>
                </c:pt>
                <c:pt idx="87">
                  <c:v>0.16994383665789359</c:v>
                </c:pt>
                <c:pt idx="88">
                  <c:v>0.16161928315793095</c:v>
                </c:pt>
                <c:pt idx="89">
                  <c:v>0.15299235837923614</c:v>
                </c:pt>
                <c:pt idx="90">
                  <c:v>0.14402903677906187</c:v>
                </c:pt>
                <c:pt idx="91">
                  <c:v>0.13468743067807426</c:v>
                </c:pt>
                <c:pt idx="92">
                  <c:v>0.12491483561422734</c:v>
                </c:pt>
                <c:pt idx="93">
                  <c:v>0.11464313380784977</c:v>
                </c:pt>
                <c:pt idx="94">
                  <c:v>0.10378126007492593</c:v>
                </c:pt>
                <c:pt idx="95">
                  <c:v>9.2202001406915493E-2</c:v>
                </c:pt>
                <c:pt idx="96">
                  <c:v>7.9716728746478005E-2</c:v>
                </c:pt>
                <c:pt idx="97">
                  <c:v>6.6020640090484931E-2</c:v>
                </c:pt>
                <c:pt idx="98">
                  <c:v>5.05493222302714E-2</c:v>
                </c:pt>
                <c:pt idx="99">
                  <c:v>3.1949609014275356E-2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48-49DF-8A04-50F325211AB5}"/>
            </c:ext>
          </c:extLst>
        </c:ser>
        <c:ser>
          <c:idx val="1"/>
          <c:order val="1"/>
          <c:tx>
            <c:v>Consumption tax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Arkusz2!$M$3:$M$103</c:f>
              <c:numCache>
                <c:formatCode>General</c:formatCode>
                <c:ptCount val="101"/>
                <c:pt idx="0">
                  <c:v>0</c:v>
                </c:pt>
                <c:pt idx="1">
                  <c:v>3.9266692800104044E-3</c:v>
                </c:pt>
                <c:pt idx="2">
                  <c:v>7.8016718589680413E-3</c:v>
                </c:pt>
                <c:pt idx="3">
                  <c:v>1.1626020809442571E-2</c:v>
                </c:pt>
                <c:pt idx="4">
                  <c:v>1.5400702890430417E-2</c:v>
                </c:pt>
                <c:pt idx="5">
                  <c:v>1.9126679396179715E-2</c:v>
                </c:pt>
                <c:pt idx="6">
                  <c:v>2.280488697236812E-2</c:v>
                </c:pt>
                <c:pt idx="7">
                  <c:v>2.6436238401089163E-2</c:v>
                </c:pt>
                <c:pt idx="8">
                  <c:v>3.0021623356028919E-2</c:v>
                </c:pt>
                <c:pt idx="9">
                  <c:v>3.3561909129145535E-2</c:v>
                </c:pt>
                <c:pt idx="10">
                  <c:v>3.7057941330098196E-2</c:v>
                </c:pt>
                <c:pt idx="11">
                  <c:v>4.0510544559610451E-2</c:v>
                </c:pt>
                <c:pt idx="12">
                  <c:v>4.3920523057894151E-2</c:v>
                </c:pt>
                <c:pt idx="13">
                  <c:v>4.7288661329205069E-2</c:v>
                </c:pt>
                <c:pt idx="14">
                  <c:v>5.0615724743548751E-2</c:v>
                </c:pt>
                <c:pt idx="15">
                  <c:v>5.3902460116506477E-2</c:v>
                </c:pt>
                <c:pt idx="16">
                  <c:v>5.7149596268103238E-2</c:v>
                </c:pt>
                <c:pt idx="17">
                  <c:v>6.0357844561597068E-2</c:v>
                </c:pt>
                <c:pt idx="18">
                  <c:v>6.3527899423025461E-2</c:v>
                </c:pt>
                <c:pt idx="19">
                  <c:v>6.666043884230681E-2</c:v>
                </c:pt>
                <c:pt idx="20">
                  <c:v>6.975612485665543E-2</c:v>
                </c:pt>
                <c:pt idx="21">
                  <c:v>7.281560401703506E-2</c:v>
                </c:pt>
                <c:pt idx="22">
                  <c:v>7.5839507838340495E-2</c:v>
                </c:pt>
                <c:pt idx="23">
                  <c:v>7.8828453233966117E-2</c:v>
                </c:pt>
                <c:pt idx="24">
                  <c:v>8.1783042935389128E-2</c:v>
                </c:pt>
                <c:pt idx="25">
                  <c:v>8.4703865897367309E-2</c:v>
                </c:pt>
                <c:pt idx="26">
                  <c:v>8.7591497689323006E-2</c:v>
                </c:pt>
                <c:pt idx="27">
                  <c:v>9.0446500873460012E-2</c:v>
                </c:pt>
                <c:pt idx="28">
                  <c:v>9.3269425370134787E-2</c:v>
                </c:pt>
                <c:pt idx="29">
                  <c:v>9.606080881098078E-2</c:v>
                </c:pt>
                <c:pt idx="30">
                  <c:v>9.8821176880261846E-2</c:v>
                </c:pt>
                <c:pt idx="31">
                  <c:v>0.10155104364490997</c:v>
                </c:pt>
                <c:pt idx="32">
                  <c:v>0.10425091187368285</c:v>
                </c:pt>
                <c:pt idx="33">
                  <c:v>0.1069212733458571</c:v>
                </c:pt>
                <c:pt idx="34">
                  <c:v>0.10956260914985552</c:v>
                </c:pt>
                <c:pt idx="35">
                  <c:v>0.11217538997218914</c:v>
                </c:pt>
                <c:pt idx="36">
                  <c:v>0.1147600763770783</c:v>
                </c:pt>
                <c:pt idx="37">
                  <c:v>0.11731711907710229</c:v>
                </c:pt>
                <c:pt idx="38">
                  <c:v>0.11984695919521118</c:v>
                </c:pt>
                <c:pt idx="39">
                  <c:v>0.12235002851841942</c:v>
                </c:pt>
                <c:pt idx="40">
                  <c:v>0.12482674974348867</c:v>
                </c:pt>
                <c:pt idx="41">
                  <c:v>0.12727753671489225</c:v>
                </c:pt>
                <c:pt idx="42">
                  <c:v>0.12970279465534368</c:v>
                </c:pt>
                <c:pt idx="43">
                  <c:v>0.13210292038915833</c:v>
                </c:pt>
                <c:pt idx="44">
                  <c:v>0.13447830255870685</c:v>
                </c:pt>
                <c:pt idx="45">
                  <c:v>0.13682932183420873</c:v>
                </c:pt>
                <c:pt idx="46">
                  <c:v>0.13915635111710342</c:v>
                </c:pt>
                <c:pt idx="47">
                  <c:v>0.14145975573722763</c:v>
                </c:pt>
                <c:pt idx="48">
                  <c:v>0.14373989364401726</c:v>
                </c:pt>
                <c:pt idx="49">
                  <c:v>0.14599711559194464</c:v>
                </c:pt>
                <c:pt idx="50">
                  <c:v>0.14823176532039278</c:v>
                </c:pt>
                <c:pt idx="51">
                  <c:v>0.15044417972815982</c:v>
                </c:pt>
                <c:pt idx="52">
                  <c:v>0.15263468904278071</c:v>
                </c:pt>
                <c:pt idx="53">
                  <c:v>0.15480361698484374</c:v>
                </c:pt>
                <c:pt idx="54">
                  <c:v>0.15695128092747473</c:v>
                </c:pt>
                <c:pt idx="55">
                  <c:v>0.15907799205115322</c:v>
                </c:pt>
                <c:pt idx="56">
                  <c:v>0.16118405549401932</c:v>
                </c:pt>
                <c:pt idx="57">
                  <c:v>0.16326977049782396</c:v>
                </c:pt>
                <c:pt idx="58">
                  <c:v>0.16533543054966882</c:v>
                </c:pt>
                <c:pt idx="59">
                  <c:v>0.16738132351967797</c:v>
                </c:pt>
                <c:pt idx="60">
                  <c:v>0.16940773179473462</c:v>
                </c:pt>
                <c:pt idx="61">
                  <c:v>0.17141493240841632</c:v>
                </c:pt>
                <c:pt idx="62">
                  <c:v>0.17340319716725194</c:v>
                </c:pt>
                <c:pt idx="63">
                  <c:v>0.17537279277342244</c:v>
                </c:pt>
                <c:pt idx="64">
                  <c:v>0.17732398094402124</c:v>
                </c:pt>
                <c:pt idx="65">
                  <c:v>0.17925701852698661</c:v>
                </c:pt>
                <c:pt idx="66">
                  <c:v>0.18117215761381342</c:v>
                </c:pt>
                <c:pt idx="67">
                  <c:v>0.18306964564914871</c:v>
                </c:pt>
                <c:pt idx="68">
                  <c:v>0.18494972553737082</c:v>
                </c:pt>
                <c:pt idx="69">
                  <c:v>0.18681263574624843</c:v>
                </c:pt>
                <c:pt idx="70">
                  <c:v>0.1886586104077726</c:v>
                </c:pt>
                <c:pt idx="71">
                  <c:v>0.19048787941625137</c:v>
                </c:pt>
                <c:pt idx="72">
                  <c:v>0.19230066852375274</c:v>
                </c:pt>
                <c:pt idx="73">
                  <c:v>0.19409719943298068</c:v>
                </c:pt>
                <c:pt idx="74">
                  <c:v>0.19587768988766188</c:v>
                </c:pt>
                <c:pt idx="75">
                  <c:v>0.19764235376052372</c:v>
                </c:pt>
                <c:pt idx="76">
                  <c:v>0.19939140113893544</c:v>
                </c:pt>
                <c:pt idx="77">
                  <c:v>0.20112503840828627</c:v>
                </c:pt>
                <c:pt idx="78">
                  <c:v>0.2028434683331691</c:v>
                </c:pt>
                <c:pt idx="79">
                  <c:v>0.20454689013643718</c:v>
                </c:pt>
                <c:pt idx="80">
                  <c:v>0.20623549957619863</c:v>
                </c:pt>
                <c:pt idx="81">
                  <c:v>0.20790948902081066</c:v>
                </c:pt>
                <c:pt idx="82">
                  <c:v>0.20956904752193464</c:v>
                </c:pt>
                <c:pt idx="83">
                  <c:v>0.21121436088570988</c:v>
                </c:pt>
                <c:pt idx="84">
                  <c:v>0.21284561174210251</c:v>
                </c:pt>
                <c:pt idx="85">
                  <c:v>0.21446297961248317</c:v>
                </c:pt>
                <c:pt idx="86">
                  <c:v>0.21606664097548781</c:v>
                </c:pt>
                <c:pt idx="87">
                  <c:v>0.21765676933120967</c:v>
                </c:pt>
                <c:pt idx="88">
                  <c:v>0.2192335352637742</c:v>
                </c:pt>
                <c:pt idx="89">
                  <c:v>0.22079710650234241</c:v>
                </c:pt>
                <c:pt idx="90">
                  <c:v>0.2223476479805892</c:v>
                </c:pt>
                <c:pt idx="91">
                  <c:v>0.22388532189470114</c:v>
                </c:pt>
                <c:pt idx="92">
                  <c:v>0.22541028775993618</c:v>
                </c:pt>
                <c:pt idx="93">
                  <c:v>0.22692270246578647</c:v>
                </c:pt>
                <c:pt idx="94">
                  <c:v>0.22842272032978561</c:v>
                </c:pt>
                <c:pt idx="95">
                  <c:v>0.22991049314999701</c:v>
                </c:pt>
                <c:pt idx="96">
                  <c:v>0.23138617025622288</c:v>
                </c:pt>
                <c:pt idx="97">
                  <c:v>0.23284989855996924</c:v>
                </c:pt>
                <c:pt idx="98">
                  <c:v>0.23430182260320145</c:v>
                </c:pt>
                <c:pt idx="99">
                  <c:v>0.23574208460592591</c:v>
                </c:pt>
                <c:pt idx="100">
                  <c:v>0.23717082451262847</c:v>
                </c:pt>
              </c:numCache>
            </c:numRef>
          </c:xVal>
          <c:yVal>
            <c:numRef>
              <c:f>Arkusz2!$K$3:$K$103</c:f>
              <c:numCache>
                <c:formatCode>General</c:formatCode>
                <c:ptCount val="101"/>
                <c:pt idx="0">
                  <c:v>0.52704627669472981</c:v>
                </c:pt>
                <c:pt idx="1">
                  <c:v>0.52471678563801083</c:v>
                </c:pt>
                <c:pt idx="2">
                  <c:v>0.52241286536705667</c:v>
                </c:pt>
                <c:pt idx="3">
                  <c:v>0.52013406971570397</c:v>
                </c:pt>
                <c:pt idx="4">
                  <c:v>0.51787996315236084</c:v>
                </c:pt>
                <c:pt idx="5">
                  <c:v>0.51565012045948055</c:v>
                </c:pt>
                <c:pt idx="6">
                  <c:v>0.51344412642468906</c:v>
                </c:pt>
                <c:pt idx="7">
                  <c:v>0.51126157554307339</c:v>
                </c:pt>
                <c:pt idx="8">
                  <c:v>0.50910207173015876</c:v>
                </c:pt>
                <c:pt idx="9">
                  <c:v>0.50696522804512623</c:v>
                </c:pt>
                <c:pt idx="10">
                  <c:v>0.50485066642384246</c:v>
                </c:pt>
                <c:pt idx="11">
                  <c:v>0.50275801742129644</c:v>
                </c:pt>
                <c:pt idx="12">
                  <c:v>0.50068691996305503</c:v>
                </c:pt>
                <c:pt idx="13">
                  <c:v>0.49863702110536745</c:v>
                </c:pt>
                <c:pt idx="14">
                  <c:v>0.49660797580356808</c:v>
                </c:pt>
                <c:pt idx="15">
                  <c:v>0.49459944668844014</c:v>
                </c:pt>
                <c:pt idx="16">
                  <c:v>0.4926111038502225</c:v>
                </c:pt>
                <c:pt idx="17">
                  <c:v>0.49064262462995206</c:v>
                </c:pt>
                <c:pt idx="18">
                  <c:v>0.48869369341785174</c:v>
                </c:pt>
                <c:pt idx="19">
                  <c:v>0.48676400145848497</c:v>
                </c:pt>
                <c:pt idx="20">
                  <c:v>0.4848532466624117</c:v>
                </c:pt>
                <c:pt idx="21">
                  <c:v>0.48296113342409197</c:v>
                </c:pt>
                <c:pt idx="22">
                  <c:v>0.48108737244579453</c:v>
                </c:pt>
                <c:pt idx="23">
                  <c:v>0.47923168056727866</c:v>
                </c:pt>
                <c:pt idx="24">
                  <c:v>0.47739378060102938</c:v>
                </c:pt>
                <c:pt idx="25">
                  <c:v>0.47557340117283087</c:v>
                </c:pt>
                <c:pt idx="26">
                  <c:v>0.47377027656748</c:v>
                </c:pt>
                <c:pt idx="27">
                  <c:v>0.47198414657944249</c:v>
                </c:pt>
                <c:pt idx="28">
                  <c:v>0.47021475636826943</c:v>
                </c:pt>
                <c:pt idx="29">
                  <c:v>0.46846185631859311</c:v>
                </c:pt>
                <c:pt idx="30">
                  <c:v>0.46672520190453676</c:v>
                </c:pt>
                <c:pt idx="31">
                  <c:v>0.46500455355837172</c:v>
                </c:pt>
                <c:pt idx="32">
                  <c:v>0.46329967654326853</c:v>
                </c:pt>
                <c:pt idx="33">
                  <c:v>0.46161034082999153</c:v>
                </c:pt>
                <c:pt idx="34">
                  <c:v>0.45993632097739467</c:v>
                </c:pt>
                <c:pt idx="35">
                  <c:v>0.45827739601658074</c:v>
                </c:pt>
                <c:pt idx="36">
                  <c:v>0.45663334933859384</c:v>
                </c:pt>
                <c:pt idx="37">
                  <c:v>0.45500396858551712</c:v>
                </c:pt>
                <c:pt idx="38">
                  <c:v>0.45338904554485632</c:v>
                </c:pt>
                <c:pt idx="39">
                  <c:v>0.45178837604709338</c:v>
                </c:pt>
                <c:pt idx="40">
                  <c:v>0.45020175986629712</c:v>
                </c:pt>
                <c:pt idx="41">
                  <c:v>0.44862900062368621</c:v>
                </c:pt>
                <c:pt idx="42">
                  <c:v>0.44706990569403998</c:v>
                </c:pt>
                <c:pt idx="43">
                  <c:v>0.44552428611486028</c:v>
                </c:pt>
                <c:pt idx="44">
                  <c:v>0.44399195649818818</c:v>
                </c:pt>
                <c:pt idx="45">
                  <c:v>0.44247273494498657</c:v>
                </c:pt>
                <c:pt idx="46">
                  <c:v>0.44096644296199877</c:v>
                </c:pt>
                <c:pt idx="47">
                  <c:v>0.43947290538100225</c:v>
                </c:pt>
                <c:pt idx="48">
                  <c:v>0.43799195028037413</c:v>
                </c:pt>
                <c:pt idx="49">
                  <c:v>0.4365234089088918</c:v>
                </c:pt>
                <c:pt idx="50">
                  <c:v>0.43506711561169636</c:v>
                </c:pt>
                <c:pt idx="51">
                  <c:v>0.43362290775834206</c:v>
                </c:pt>
                <c:pt idx="52">
                  <c:v>0.43219062567286864</c:v>
                </c:pt>
                <c:pt idx="53">
                  <c:v>0.43077011256582509</c:v>
                </c:pt>
                <c:pt idx="54">
                  <c:v>0.42936121446818504</c:v>
                </c:pt>
                <c:pt idx="55">
                  <c:v>0.42796378016708853</c:v>
                </c:pt>
                <c:pt idx="56">
                  <c:v>0.42657766114335477</c:v>
                </c:pt>
                <c:pt idx="57">
                  <c:v>0.42520271151070527</c:v>
                </c:pt>
                <c:pt idx="58">
                  <c:v>0.42383878795664465</c:v>
                </c:pt>
                <c:pt idx="59">
                  <c:v>0.42248574968494634</c:v>
                </c:pt>
                <c:pt idx="60">
                  <c:v>0.42114345835969019</c:v>
                </c:pt>
                <c:pt idx="61">
                  <c:v>0.41981177805080577</c:v>
                </c:pt>
                <c:pt idx="62">
                  <c:v>0.41849057518107013</c:v>
                </c:pt>
                <c:pt idx="63">
                  <c:v>0.41717971847451996</c:v>
                </c:pt>
                <c:pt idx="64">
                  <c:v>0.41587907890622733</c:v>
                </c:pt>
                <c:pt idx="65">
                  <c:v>0.41458852965340343</c:v>
                </c:pt>
                <c:pt idx="66">
                  <c:v>0.41330794604778354</c:v>
                </c:pt>
                <c:pt idx="67">
                  <c:v>0.41203720552925793</c:v>
                </c:pt>
                <c:pt idx="68">
                  <c:v>0.41077618760070811</c:v>
                </c:pt>
                <c:pt idx="69">
                  <c:v>0.4095247737840137</c:v>
                </c:pt>
                <c:pt idx="70">
                  <c:v>0.40828284757719141</c:v>
                </c:pt>
                <c:pt idx="71">
                  <c:v>0.40705029441263613</c:v>
                </c:pt>
                <c:pt idx="72">
                  <c:v>0.4058270016164271</c:v>
                </c:pt>
                <c:pt idx="73">
                  <c:v>0.40461285836866945</c:v>
                </c:pt>
                <c:pt idx="74">
                  <c:v>0.40340775566484027</c:v>
                </c:pt>
                <c:pt idx="75">
                  <c:v>0.40221158627810755</c:v>
                </c:pt>
                <c:pt idx="76">
                  <c:v>0.4010242447225964</c:v>
                </c:pt>
                <c:pt idx="77">
                  <c:v>0.39984562721757128</c:v>
                </c:pt>
                <c:pt idx="78">
                  <c:v>0.39867563165251063</c:v>
                </c:pt>
                <c:pt idx="79">
                  <c:v>0.39751415755304492</c:v>
                </c:pt>
                <c:pt idx="80">
                  <c:v>0.39636110604773533</c:v>
                </c:pt>
                <c:pt idx="81">
                  <c:v>0.3952163798356681</c:v>
                </c:pt>
                <c:pt idx="82">
                  <c:v>0.39407988315484044</c:v>
                </c:pt>
                <c:pt idx="83">
                  <c:v>0.3929515217513167</c:v>
                </c:pt>
                <c:pt idx="84">
                  <c:v>0.39183120284913014</c:v>
                </c:pt>
                <c:pt idx="85">
                  <c:v>0.39071883512091365</c:v>
                </c:pt>
                <c:pt idx="86">
                  <c:v>0.38961432865923418</c:v>
                </c:pt>
                <c:pt idx="87">
                  <c:v>0.38851759494861376</c:v>
                </c:pt>
                <c:pt idx="88">
                  <c:v>0.38742854683821698</c:v>
                </c:pt>
                <c:pt idx="89">
                  <c:v>0.38634709851518656</c:v>
                </c:pt>
                <c:pt idx="90">
                  <c:v>0.38527316547860901</c:v>
                </c:pt>
                <c:pt idx="91">
                  <c:v>0.38420666451409302</c:v>
                </c:pt>
                <c:pt idx="92">
                  <c:v>0.38314751366894312</c:v>
                </c:pt>
                <c:pt idx="93">
                  <c:v>0.38209563222791287</c:v>
                </c:pt>
                <c:pt idx="94">
                  <c:v>0.38105094068952122</c:v>
                </c:pt>
                <c:pt idx="95">
                  <c:v>0.38001336074291847</c:v>
                </c:pt>
                <c:pt idx="96">
                  <c:v>0.37898281524528316</c:v>
                </c:pt>
                <c:pt idx="97">
                  <c:v>0.37795922819973971</c:v>
                </c:pt>
                <c:pt idx="98">
                  <c:v>0.37694252473378054</c:v>
                </c:pt>
                <c:pt idx="99">
                  <c:v>0.37593263107817865</c:v>
                </c:pt>
                <c:pt idx="100">
                  <c:v>0.37492947454638037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48-49DF-8A04-50F325211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944616"/>
        <c:axId val="839945600"/>
      </c:scatterChart>
      <c:valAx>
        <c:axId val="83994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Tax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9945600"/>
        <c:crosses val="autoZero"/>
        <c:crossBetween val="midCat"/>
      </c:valAx>
      <c:valAx>
        <c:axId val="839945600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GDP per person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994461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8324584426947"/>
          <c:y val="0.19986038203557888"/>
          <c:w val="0.25838976377952755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Comparison of tax distortions - dynamic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Labor income tax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Arkusz1!$O$3:$O$103</c:f>
              <c:numCache>
                <c:formatCode>General</c:formatCode>
                <c:ptCount val="101"/>
                <c:pt idx="0">
                  <c:v>0</c:v>
                </c:pt>
                <c:pt idx="1">
                  <c:v>3.4901392235972082E-3</c:v>
                </c:pt>
                <c:pt idx="2">
                  <c:v>6.9329577337024868E-3</c:v>
                </c:pt>
                <c:pt idx="3">
                  <c:v>1.0327977543310867E-2</c:v>
                </c:pt>
                <c:pt idx="4">
                  <c:v>1.3674714206133531E-2</c:v>
                </c:pt>
                <c:pt idx="5">
                  <c:v>1.6972676707118422E-2</c:v>
                </c:pt>
                <c:pt idx="6">
                  <c:v>2.0221367350736576E-2</c:v>
                </c:pt>
                <c:pt idx="7">
                  <c:v>2.3420281646980831E-2</c:v>
                </c:pt>
                <c:pt idx="8">
                  <c:v>2.6568908195022004E-2</c:v>
                </c:pt>
                <c:pt idx="9">
                  <c:v>2.9666728564466241E-2</c:v>
                </c:pt>
                <c:pt idx="10">
                  <c:v>3.2713217174155651E-2</c:v>
                </c:pt>
                <c:pt idx="11">
                  <c:v>3.5707841168452638E-2</c:v>
                </c:pt>
                <c:pt idx="12">
                  <c:v>3.865006029094685E-2</c:v>
                </c:pt>
                <c:pt idx="13">
                  <c:v>4.1539326755521924E-2</c:v>
                </c:pt>
                <c:pt idx="14">
                  <c:v>4.4375085114717119E-2</c:v>
                </c:pt>
                <c:pt idx="15">
                  <c:v>4.7156772125317936E-2</c:v>
                </c:pt>
                <c:pt idx="16">
                  <c:v>4.9883816611106822E-2</c:v>
                </c:pt>
                <c:pt idx="17">
                  <c:v>5.2555639322704156E-2</c:v>
                </c:pt>
                <c:pt idx="18">
                  <c:v>5.5171652794427054E-2</c:v>
                </c:pt>
                <c:pt idx="19">
                  <c:v>5.7731261198091771E-2</c:v>
                </c:pt>
                <c:pt idx="20">
                  <c:v>6.0233860193683417E-2</c:v>
                </c:pt>
                <c:pt idx="21">
                  <c:v>6.2678836776814115E-2</c:v>
                </c:pt>
                <c:pt idx="22">
                  <c:v>6.5065569122888967E-2</c:v>
                </c:pt>
                <c:pt idx="23">
                  <c:v>6.7393426427896516E-2</c:v>
                </c:pt>
                <c:pt idx="24">
                  <c:v>6.9661768745738206E-2</c:v>
                </c:pt>
                <c:pt idx="25">
                  <c:v>7.1869946822008618E-2</c:v>
                </c:pt>
                <c:pt idx="26">
                  <c:v>7.4017301924135803E-2</c:v>
                </c:pt>
                <c:pt idx="27">
                  <c:v>7.6103165667788478E-2</c:v>
                </c:pt>
                <c:pt idx="28">
                  <c:v>7.8126859839454096E-2</c:v>
                </c:pt>
                <c:pt idx="29">
                  <c:v>8.0087696215088475E-2</c:v>
                </c:pt>
                <c:pt idx="30">
                  <c:v>8.1984976374735757E-2</c:v>
                </c:pt>
                <c:pt idx="31">
                  <c:v>8.3817991513013182E-2</c:v>
                </c:pt>
                <c:pt idx="32">
                  <c:v>8.5586022245353138E-2</c:v>
                </c:pt>
                <c:pt idx="33">
                  <c:v>8.7288338409891239E-2</c:v>
                </c:pt>
                <c:pt idx="34">
                  <c:v>8.8924198864885243E-2</c:v>
                </c:pt>
                <c:pt idx="35">
                  <c:v>9.0492851281547979E-2</c:v>
                </c:pt>
                <c:pt idx="36">
                  <c:v>9.1993531932171052E-2</c:v>
                </c:pt>
                <c:pt idx="37">
                  <c:v>9.3425465473415611E-2</c:v>
                </c:pt>
                <c:pt idx="38">
                  <c:v>9.4787864724639986E-2</c:v>
                </c:pt>
                <c:pt idx="39">
                  <c:v>9.6079930441131223E-2</c:v>
                </c:pt>
                <c:pt idx="40">
                  <c:v>9.730085108210397E-2</c:v>
                </c:pt>
                <c:pt idx="41">
                  <c:v>9.844980257332446E-2</c:v>
                </c:pt>
                <c:pt idx="42">
                  <c:v>9.9525948064214109E-2</c:v>
                </c:pt>
                <c:pt idx="43">
                  <c:v>0.10052843767928273</c:v>
                </c:pt>
                <c:pt idx="44">
                  <c:v>0.1014564082637355</c:v>
                </c:pt>
                <c:pt idx="45">
                  <c:v>0.10230898312309462</c:v>
                </c:pt>
                <c:pt idx="46">
                  <c:v>0.10308527175667001</c:v>
                </c:pt>
                <c:pt idx="47">
                  <c:v>0.10378436958470924</c:v>
                </c:pt>
                <c:pt idx="48">
                  <c:v>0.10440535766905125</c:v>
                </c:pt>
                <c:pt idx="49">
                  <c:v>0.10494730242710198</c:v>
                </c:pt>
                <c:pt idx="50">
                  <c:v>0.10540925533894599</c:v>
                </c:pt>
                <c:pt idx="51">
                  <c:v>0.10579025264740001</c:v>
                </c:pt>
                <c:pt idx="52">
                  <c:v>0.10608931505081017</c:v>
                </c:pt>
                <c:pt idx="53">
                  <c:v>0.1063054473883864</c:v>
                </c:pt>
                <c:pt idx="54">
                  <c:v>0.10643763831786254</c:v>
                </c:pt>
                <c:pt idx="55">
                  <c:v>0.10648485998526176</c:v>
                </c:pt>
                <c:pt idx="56">
                  <c:v>0.10644606768654216</c:v>
                </c:pt>
                <c:pt idx="57">
                  <c:v>0.1063201995208875</c:v>
                </c:pt>
                <c:pt idx="58">
                  <c:v>0.10610617603540182</c:v>
                </c:pt>
                <c:pt idx="59">
                  <c:v>0.10580289986095866</c:v>
                </c:pt>
                <c:pt idx="60">
                  <c:v>0.10540925533894598</c:v>
                </c:pt>
                <c:pt idx="61">
                  <c:v>0.10492410813864123</c:v>
                </c:pt>
                <c:pt idx="62">
                  <c:v>0.1043463048649398</c:v>
                </c:pt>
                <c:pt idx="63">
                  <c:v>0.1036746726561532</c:v>
                </c:pt>
                <c:pt idx="64">
                  <c:v>0.10290801877158116</c:v>
                </c:pt>
                <c:pt idx="65">
                  <c:v>0.10204513016855409</c:v>
                </c:pt>
                <c:pt idx="66">
                  <c:v>0.10108477306863024</c:v>
                </c:pt>
                <c:pt idx="67">
                  <c:v>0.10002569251262212</c:v>
                </c:pt>
                <c:pt idx="68">
                  <c:v>9.8866611904114832E-2</c:v>
                </c:pt>
                <c:pt idx="69">
                  <c:v>9.7606232541127921E-2</c:v>
                </c:pt>
                <c:pt idx="70">
                  <c:v>9.6243233135559367E-2</c:v>
                </c:pt>
                <c:pt idx="71">
                  <c:v>9.4776269320039214E-2</c:v>
                </c:pt>
                <c:pt idx="72">
                  <c:v>9.3203973141804883E-2</c:v>
                </c:pt>
                <c:pt idx="73">
                  <c:v>9.1524952543199325E-2</c:v>
                </c:pt>
                <c:pt idx="74">
                  <c:v>8.9737790828377031E-2</c:v>
                </c:pt>
                <c:pt idx="75">
                  <c:v>8.7841046115788315E-2</c:v>
                </c:pt>
                <c:pt idx="76">
                  <c:v>8.5833250775998876E-2</c:v>
                </c:pt>
                <c:pt idx="77">
                  <c:v>8.3712910854382677E-2</c:v>
                </c:pt>
                <c:pt idx="78">
                  <c:v>8.1478505478212282E-2</c:v>
                </c:pt>
                <c:pt idx="79">
                  <c:v>7.9128486247652202E-2</c:v>
                </c:pt>
                <c:pt idx="80">
                  <c:v>7.666127661014252E-2</c:v>
                </c:pt>
                <c:pt idx="81">
                  <c:v>7.407527121764286E-2</c:v>
                </c:pt>
                <c:pt idx="82">
                  <c:v>7.1368835266185468E-2</c:v>
                </c:pt>
                <c:pt idx="83">
                  <c:v>6.8540303817167178E-2</c:v>
                </c:pt>
                <c:pt idx="84">
                  <c:v>6.5587981099788611E-2</c:v>
                </c:pt>
                <c:pt idx="85">
                  <c:v>6.2510139794026101E-2</c:v>
                </c:pt>
                <c:pt idx="86">
                  <c:v>5.930502029350046E-2</c:v>
                </c:pt>
                <c:pt idx="87">
                  <c:v>5.5970829947581187E-2</c:v>
                </c:pt>
                <c:pt idx="88">
                  <c:v>5.250574228204101E-2</c:v>
                </c:pt>
                <c:pt idx="89">
                  <c:v>4.8907896197548852E-2</c:v>
                </c:pt>
                <c:pt idx="90">
                  <c:v>4.5175395145262552E-2</c:v>
                </c:pt>
                <c:pt idx="91">
                  <c:v>4.1306306278754416E-2</c:v>
                </c:pt>
                <c:pt idx="92">
                  <c:v>3.729865958147318E-2</c:v>
                </c:pt>
                <c:pt idx="93">
                  <c:v>3.3150446968914872E-2</c:v>
                </c:pt>
                <c:pt idx="94">
                  <c:v>2.8859621364643491E-2</c:v>
                </c:pt>
                <c:pt idx="95">
                  <c:v>2.4424095749267988E-2</c:v>
                </c:pt>
                <c:pt idx="96">
                  <c:v>1.9841742181448671E-2</c:v>
                </c:pt>
                <c:pt idx="97">
                  <c:v>1.5110390789967147E-2</c:v>
                </c:pt>
                <c:pt idx="98">
                  <c:v>1.0227828735858134E-2</c:v>
                </c:pt>
                <c:pt idx="99">
                  <c:v>5.1917991435600306E-3</c:v>
                </c:pt>
                <c:pt idx="100">
                  <c:v>0</c:v>
                </c:pt>
              </c:numCache>
            </c:numRef>
          </c:xVal>
          <c:yVal>
            <c:numRef>
              <c:f>Arkusz1!$M$3:$M$103</c:f>
              <c:numCache>
                <c:formatCode>General</c:formatCode>
                <c:ptCount val="101"/>
                <c:pt idx="0">
                  <c:v>0.52704627669472981</c:v>
                </c:pt>
                <c:pt idx="1">
                  <c:v>0.52352088353958115</c:v>
                </c:pt>
                <c:pt idx="2">
                  <c:v>0.51997183002768643</c:v>
                </c:pt>
                <c:pt idx="3">
                  <c:v>0.51639887716554322</c:v>
                </c:pt>
                <c:pt idx="4">
                  <c:v>0.51280178273000732</c:v>
                </c:pt>
                <c:pt idx="5">
                  <c:v>0.50918030121355251</c:v>
                </c:pt>
                <c:pt idx="6">
                  <c:v>0.50553418376841441</c:v>
                </c:pt>
                <c:pt idx="7">
                  <c:v>0.50186317814958903</c:v>
                </c:pt>
                <c:pt idx="8">
                  <c:v>0.49816702865666251</c:v>
                </c:pt>
                <c:pt idx="9">
                  <c:v>0.49444547607443728</c:v>
                </c:pt>
                <c:pt idx="10">
                  <c:v>0.49069825761233471</c:v>
                </c:pt>
                <c:pt idx="11">
                  <c:v>0.48692510684253587</c:v>
                </c:pt>
                <c:pt idx="12">
                  <c:v>0.48312575363683569</c:v>
                </c:pt>
                <c:pt idx="13">
                  <c:v>0.47929992410217598</c:v>
                </c:pt>
                <c:pt idx="14">
                  <c:v>0.47544734051482612</c:v>
                </c:pt>
                <c:pt idx="15">
                  <c:v>0.47156772125317931</c:v>
                </c:pt>
                <c:pt idx="16">
                  <c:v>0.46766078072912642</c:v>
                </c:pt>
                <c:pt idx="17">
                  <c:v>0.46372622931797769</c:v>
                </c:pt>
                <c:pt idx="18">
                  <c:v>0.45976377328689211</c:v>
                </c:pt>
                <c:pt idx="19">
                  <c:v>0.45577311472177706</c:v>
                </c:pt>
                <c:pt idx="20">
                  <c:v>0.45175395145262554</c:v>
                </c:pt>
                <c:pt idx="21">
                  <c:v>0.44770597697724357</c:v>
                </c:pt>
                <c:pt idx="22">
                  <c:v>0.44362888038333376</c:v>
                </c:pt>
                <c:pt idx="23">
                  <c:v>0.43952234626889025</c:v>
                </c:pt>
                <c:pt idx="24">
                  <c:v>0.43538605466086377</c:v>
                </c:pt>
                <c:pt idx="25">
                  <c:v>0.43121968093205165</c:v>
                </c:pt>
                <c:pt idx="26">
                  <c:v>0.42702289571616797</c:v>
                </c:pt>
                <c:pt idx="27">
                  <c:v>0.42279536482104707</c:v>
                </c:pt>
                <c:pt idx="28">
                  <c:v>0.41853674913993255</c:v>
                </c:pt>
                <c:pt idx="29">
                  <c:v>0.41424670456080248</c:v>
                </c:pt>
                <c:pt idx="30">
                  <c:v>0.4099248818736787</c:v>
                </c:pt>
                <c:pt idx="31">
                  <c:v>0.40557092667587014</c:v>
                </c:pt>
                <c:pt idx="32">
                  <c:v>0.40118447927509271</c:v>
                </c:pt>
                <c:pt idx="33">
                  <c:v>0.3967651745904146</c:v>
                </c:pt>
                <c:pt idx="34">
                  <c:v>0.39231264205096422</c:v>
                </c:pt>
                <c:pt idx="35">
                  <c:v>0.38782650549234837</c:v>
                </c:pt>
                <c:pt idx="36">
                  <c:v>0.38330638305071257</c:v>
                </c:pt>
                <c:pt idx="37">
                  <c:v>0.37875188705438756</c:v>
                </c:pt>
                <c:pt idx="38">
                  <c:v>0.37416262391305238</c:v>
                </c:pt>
                <c:pt idx="39">
                  <c:v>0.36953819400435078</c:v>
                </c:pt>
                <c:pt idx="40">
                  <c:v>0.36487819155788981</c:v>
                </c:pt>
                <c:pt idx="41">
                  <c:v>0.36018220453655281</c:v>
                </c:pt>
                <c:pt idx="42">
                  <c:v>0.35544981451505042</c:v>
                </c:pt>
                <c:pt idx="43">
                  <c:v>0.35068059655563733</c:v>
                </c:pt>
                <c:pt idx="44">
                  <c:v>0.34587411908091642</c:v>
                </c:pt>
                <c:pt idx="45">
                  <c:v>0.34102994374364864</c:v>
                </c:pt>
                <c:pt idx="46">
                  <c:v>0.33614762529348902</c:v>
                </c:pt>
                <c:pt idx="47">
                  <c:v>0.33122671144056132</c:v>
                </c:pt>
                <c:pt idx="48">
                  <c:v>0.32626674271578515</c:v>
                </c:pt>
                <c:pt idx="49">
                  <c:v>0.32126725232786313</c:v>
                </c:pt>
                <c:pt idx="50">
                  <c:v>0.31622776601683794</c:v>
                </c:pt>
                <c:pt idx="51">
                  <c:v>0.31114780190411762</c:v>
                </c:pt>
                <c:pt idx="52">
                  <c:v>0.30602687033887532</c:v>
                </c:pt>
                <c:pt idx="53">
                  <c:v>0.30086447374071618</c:v>
                </c:pt>
                <c:pt idx="54">
                  <c:v>0.29566010643850699</c:v>
                </c:pt>
                <c:pt idx="55">
                  <c:v>0.29041325450525923</c:v>
                </c:pt>
                <c:pt idx="56">
                  <c:v>0.28512339558895211</c:v>
                </c:pt>
                <c:pt idx="57">
                  <c:v>0.27978999873917754</c:v>
                </c:pt>
                <c:pt idx="58">
                  <c:v>0.27441252422948736</c:v>
                </c:pt>
                <c:pt idx="59">
                  <c:v>0.26899042337531853</c:v>
                </c:pt>
                <c:pt idx="60">
                  <c:v>0.26352313834736496</c:v>
                </c:pt>
                <c:pt idx="61">
                  <c:v>0.25801010198026525</c:v>
                </c:pt>
                <c:pt idx="62">
                  <c:v>0.25245073757646724</c:v>
                </c:pt>
                <c:pt idx="63">
                  <c:v>0.24684445870512664</c:v>
                </c:pt>
                <c:pt idx="64">
                  <c:v>0.24119066899589331</c:v>
                </c:pt>
                <c:pt idx="65">
                  <c:v>0.2354887619274324</c:v>
                </c:pt>
                <c:pt idx="66">
                  <c:v>0.22973812061052321</c:v>
                </c:pt>
                <c:pt idx="67">
                  <c:v>0.22393811756557183</c:v>
                </c:pt>
                <c:pt idx="68">
                  <c:v>0.21808811449437096</c:v>
                </c:pt>
                <c:pt idx="69">
                  <c:v>0.21218746204593025</c:v>
                </c:pt>
                <c:pt idx="70">
                  <c:v>0.20623549957619861</c:v>
                </c:pt>
                <c:pt idx="71">
                  <c:v>0.20023155490149128</c:v>
                </c:pt>
                <c:pt idx="72">
                  <c:v>0.19417494404542679</c:v>
                </c:pt>
                <c:pt idx="73">
                  <c:v>0.18806497097917668</c:v>
                </c:pt>
                <c:pt idx="74">
                  <c:v>0.18190092735481828</c:v>
                </c:pt>
                <c:pt idx="75">
                  <c:v>0.1756820922315766</c:v>
                </c:pt>
                <c:pt idx="76">
                  <c:v>0.16940773179473459</c:v>
                </c:pt>
                <c:pt idx="77">
                  <c:v>0.16307709906697918</c:v>
                </c:pt>
                <c:pt idx="78">
                  <c:v>0.15668943361194665</c:v>
                </c:pt>
                <c:pt idx="79">
                  <c:v>0.15024396122971934</c:v>
                </c:pt>
                <c:pt idx="80">
                  <c:v>0.14373989364401721</c:v>
                </c:pt>
                <c:pt idx="81">
                  <c:v>0.13717642818082004</c:v>
                </c:pt>
                <c:pt idx="82">
                  <c:v>0.13055274743814413</c:v>
                </c:pt>
                <c:pt idx="83">
                  <c:v>0.12386801894668766</c:v>
                </c:pt>
                <c:pt idx="84">
                  <c:v>0.11712139482105105</c:v>
                </c:pt>
                <c:pt idx="85">
                  <c:v>0.1103120114012225</c:v>
                </c:pt>
                <c:pt idx="86">
                  <c:v>0.10343898888401239</c:v>
                </c:pt>
                <c:pt idx="87">
                  <c:v>9.650143094410546E-2</c:v>
                </c:pt>
                <c:pt idx="88">
                  <c:v>8.9498424344388053E-2</c:v>
                </c:pt>
                <c:pt idx="89">
                  <c:v>8.2429038535194663E-2</c:v>
                </c:pt>
                <c:pt idx="90">
                  <c:v>7.5292325242104219E-2</c:v>
                </c:pt>
                <c:pt idx="91">
                  <c:v>6.8087318041902836E-2</c:v>
                </c:pt>
                <c:pt idx="92">
                  <c:v>6.0813031926314938E-2</c:v>
                </c:pt>
                <c:pt idx="93">
                  <c:v>5.3468462853088483E-2</c:v>
                </c:pt>
                <c:pt idx="94">
                  <c:v>4.6052587284005568E-2</c:v>
                </c:pt>
                <c:pt idx="95">
                  <c:v>3.8564361709370498E-2</c:v>
                </c:pt>
                <c:pt idx="96">
                  <c:v>3.1002722158513549E-2</c:v>
                </c:pt>
                <c:pt idx="97">
                  <c:v>2.3366583695825484E-2</c:v>
                </c:pt>
                <c:pt idx="98">
                  <c:v>1.5654839901823665E-2</c:v>
                </c:pt>
                <c:pt idx="99">
                  <c:v>7.8663623387273153E-3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C1-45FE-BB94-7DBA6399C40A}"/>
            </c:ext>
          </c:extLst>
        </c:ser>
        <c:ser>
          <c:idx val="1"/>
          <c:order val="1"/>
          <c:tx>
            <c:v>Consumption tax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Arkusz1!$W$3:$W$103</c:f>
              <c:numCache>
                <c:formatCode>General</c:formatCode>
                <c:ptCount val="101"/>
                <c:pt idx="0">
                  <c:v>0</c:v>
                </c:pt>
                <c:pt idx="1">
                  <c:v>3.9266692800104044E-3</c:v>
                </c:pt>
                <c:pt idx="2">
                  <c:v>7.8016718589680413E-3</c:v>
                </c:pt>
                <c:pt idx="3">
                  <c:v>1.1626020809442571E-2</c:v>
                </c:pt>
                <c:pt idx="4">
                  <c:v>1.5400702890430417E-2</c:v>
                </c:pt>
                <c:pt idx="5">
                  <c:v>1.9126679396179715E-2</c:v>
                </c:pt>
                <c:pt idx="6">
                  <c:v>2.280488697236812E-2</c:v>
                </c:pt>
                <c:pt idx="7">
                  <c:v>2.6436238401089163E-2</c:v>
                </c:pt>
                <c:pt idx="8">
                  <c:v>3.0021623356028919E-2</c:v>
                </c:pt>
                <c:pt idx="9">
                  <c:v>3.3561909129145535E-2</c:v>
                </c:pt>
                <c:pt idx="10">
                  <c:v>3.7057941330098196E-2</c:v>
                </c:pt>
                <c:pt idx="11">
                  <c:v>4.0510544559610451E-2</c:v>
                </c:pt>
                <c:pt idx="12">
                  <c:v>4.3920523057894151E-2</c:v>
                </c:pt>
                <c:pt idx="13">
                  <c:v>4.7288661329205069E-2</c:v>
                </c:pt>
                <c:pt idx="14">
                  <c:v>5.0615724743548751E-2</c:v>
                </c:pt>
                <c:pt idx="15">
                  <c:v>5.3902460116506477E-2</c:v>
                </c:pt>
                <c:pt idx="16">
                  <c:v>5.7149596268103238E-2</c:v>
                </c:pt>
                <c:pt idx="17">
                  <c:v>6.0357844561597068E-2</c:v>
                </c:pt>
                <c:pt idx="18">
                  <c:v>6.3527899423025461E-2</c:v>
                </c:pt>
                <c:pt idx="19">
                  <c:v>6.666043884230681E-2</c:v>
                </c:pt>
                <c:pt idx="20">
                  <c:v>6.975612485665543E-2</c:v>
                </c:pt>
                <c:pt idx="21">
                  <c:v>7.281560401703506E-2</c:v>
                </c:pt>
                <c:pt idx="22">
                  <c:v>7.5839507838340495E-2</c:v>
                </c:pt>
                <c:pt idx="23">
                  <c:v>7.8828453233966117E-2</c:v>
                </c:pt>
                <c:pt idx="24">
                  <c:v>8.1783042935389128E-2</c:v>
                </c:pt>
                <c:pt idx="25">
                  <c:v>8.4703865897367309E-2</c:v>
                </c:pt>
                <c:pt idx="26">
                  <c:v>8.7591497689323006E-2</c:v>
                </c:pt>
                <c:pt idx="27">
                  <c:v>9.0446500873460012E-2</c:v>
                </c:pt>
                <c:pt idx="28">
                  <c:v>9.3269425370134787E-2</c:v>
                </c:pt>
                <c:pt idx="29">
                  <c:v>9.606080881098078E-2</c:v>
                </c:pt>
                <c:pt idx="30">
                  <c:v>9.8821176880261846E-2</c:v>
                </c:pt>
                <c:pt idx="31">
                  <c:v>0.10155104364490997</c:v>
                </c:pt>
                <c:pt idx="32">
                  <c:v>0.10425091187368285</c:v>
                </c:pt>
                <c:pt idx="33">
                  <c:v>0.1069212733458571</c:v>
                </c:pt>
                <c:pt idx="34">
                  <c:v>0.10956260914985552</c:v>
                </c:pt>
                <c:pt idx="35">
                  <c:v>0.11217538997218914</c:v>
                </c:pt>
                <c:pt idx="36">
                  <c:v>0.1147600763770783</c:v>
                </c:pt>
                <c:pt idx="37">
                  <c:v>0.11731711907710229</c:v>
                </c:pt>
                <c:pt idx="38">
                  <c:v>0.11984695919521118</c:v>
                </c:pt>
                <c:pt idx="39">
                  <c:v>0.12235002851841942</c:v>
                </c:pt>
                <c:pt idx="40">
                  <c:v>0.12482674974348867</c:v>
                </c:pt>
                <c:pt idx="41">
                  <c:v>0.12727753671489225</c:v>
                </c:pt>
                <c:pt idx="42">
                  <c:v>0.12970279465534368</c:v>
                </c:pt>
                <c:pt idx="43">
                  <c:v>0.13210292038915833</c:v>
                </c:pt>
                <c:pt idx="44">
                  <c:v>0.13447830255870685</c:v>
                </c:pt>
                <c:pt idx="45">
                  <c:v>0.13682932183420873</c:v>
                </c:pt>
                <c:pt idx="46">
                  <c:v>0.13915635111710342</c:v>
                </c:pt>
                <c:pt idx="47">
                  <c:v>0.14145975573722763</c:v>
                </c:pt>
                <c:pt idx="48">
                  <c:v>0.14373989364401726</c:v>
                </c:pt>
                <c:pt idx="49">
                  <c:v>0.14599711559194464</c:v>
                </c:pt>
                <c:pt idx="50">
                  <c:v>0.14823176532039278</c:v>
                </c:pt>
                <c:pt idx="51">
                  <c:v>0.15044417972815982</c:v>
                </c:pt>
                <c:pt idx="52">
                  <c:v>0.15263468904278071</c:v>
                </c:pt>
                <c:pt idx="53">
                  <c:v>0.15480361698484374</c:v>
                </c:pt>
                <c:pt idx="54">
                  <c:v>0.15695128092747473</c:v>
                </c:pt>
                <c:pt idx="55">
                  <c:v>0.15907799205115322</c:v>
                </c:pt>
                <c:pt idx="56">
                  <c:v>0.16118405549401932</c:v>
                </c:pt>
                <c:pt idx="57">
                  <c:v>0.16326977049782396</c:v>
                </c:pt>
                <c:pt idx="58">
                  <c:v>0.16533543054966882</c:v>
                </c:pt>
                <c:pt idx="59">
                  <c:v>0.16738132351967797</c:v>
                </c:pt>
                <c:pt idx="60">
                  <c:v>0.16940773179473462</c:v>
                </c:pt>
                <c:pt idx="61">
                  <c:v>0.17141493240841632</c:v>
                </c:pt>
                <c:pt idx="62">
                  <c:v>0.17340319716725194</c:v>
                </c:pt>
                <c:pt idx="63">
                  <c:v>0.17537279277342244</c:v>
                </c:pt>
                <c:pt idx="64">
                  <c:v>0.17732398094402124</c:v>
                </c:pt>
                <c:pt idx="65">
                  <c:v>0.17925701852698661</c:v>
                </c:pt>
                <c:pt idx="66">
                  <c:v>0.18117215761381342</c:v>
                </c:pt>
                <c:pt idx="67">
                  <c:v>0.18306964564914871</c:v>
                </c:pt>
                <c:pt idx="68">
                  <c:v>0.18494972553737082</c:v>
                </c:pt>
                <c:pt idx="69">
                  <c:v>0.18681263574624843</c:v>
                </c:pt>
                <c:pt idx="70">
                  <c:v>0.1886586104077726</c:v>
                </c:pt>
                <c:pt idx="71">
                  <c:v>0.19048787941625137</c:v>
                </c:pt>
                <c:pt idx="72">
                  <c:v>0.19230066852375274</c:v>
                </c:pt>
                <c:pt idx="73">
                  <c:v>0.19409719943298068</c:v>
                </c:pt>
                <c:pt idx="74">
                  <c:v>0.19587768988766188</c:v>
                </c:pt>
                <c:pt idx="75">
                  <c:v>0.19764235376052372</c:v>
                </c:pt>
                <c:pt idx="76">
                  <c:v>0.19939140113893544</c:v>
                </c:pt>
                <c:pt idx="77">
                  <c:v>0.20112503840828627</c:v>
                </c:pt>
                <c:pt idx="78">
                  <c:v>0.2028434683331691</c:v>
                </c:pt>
                <c:pt idx="79">
                  <c:v>0.20454689013643718</c:v>
                </c:pt>
                <c:pt idx="80">
                  <c:v>0.20623549957619863</c:v>
                </c:pt>
                <c:pt idx="81">
                  <c:v>0.20790948902081066</c:v>
                </c:pt>
                <c:pt idx="82">
                  <c:v>0.20956904752193464</c:v>
                </c:pt>
                <c:pt idx="83">
                  <c:v>0.21121436088570988</c:v>
                </c:pt>
                <c:pt idx="84">
                  <c:v>0.21284561174210251</c:v>
                </c:pt>
                <c:pt idx="85">
                  <c:v>0.21446297961248317</c:v>
                </c:pt>
                <c:pt idx="86">
                  <c:v>0.21606664097548781</c:v>
                </c:pt>
                <c:pt idx="87">
                  <c:v>0.21765676933120967</c:v>
                </c:pt>
                <c:pt idx="88">
                  <c:v>0.2192335352637742</c:v>
                </c:pt>
                <c:pt idx="89">
                  <c:v>0.22079710650234241</c:v>
                </c:pt>
                <c:pt idx="90">
                  <c:v>0.2223476479805892</c:v>
                </c:pt>
                <c:pt idx="91">
                  <c:v>0.22388532189470114</c:v>
                </c:pt>
                <c:pt idx="92">
                  <c:v>0.22541028775993618</c:v>
                </c:pt>
                <c:pt idx="93">
                  <c:v>0.22692270246578647</c:v>
                </c:pt>
                <c:pt idx="94">
                  <c:v>0.22842272032978561</c:v>
                </c:pt>
                <c:pt idx="95">
                  <c:v>0.22991049314999701</c:v>
                </c:pt>
                <c:pt idx="96">
                  <c:v>0.23138617025622288</c:v>
                </c:pt>
                <c:pt idx="97">
                  <c:v>0.23284989855996924</c:v>
                </c:pt>
                <c:pt idx="98">
                  <c:v>0.23430182260320145</c:v>
                </c:pt>
                <c:pt idx="99">
                  <c:v>0.23574208460592591</c:v>
                </c:pt>
                <c:pt idx="100">
                  <c:v>0.23717082451262847</c:v>
                </c:pt>
              </c:numCache>
            </c:numRef>
          </c:xVal>
          <c:yVal>
            <c:numRef>
              <c:f>Arkusz1!$U$3:$U$103</c:f>
              <c:numCache>
                <c:formatCode>General</c:formatCode>
                <c:ptCount val="101"/>
                <c:pt idx="0">
                  <c:v>0.52704627669472981</c:v>
                </c:pt>
                <c:pt idx="1">
                  <c:v>0.5235559040013873</c:v>
                </c:pt>
                <c:pt idx="2">
                  <c:v>0.520111457264536</c:v>
                </c:pt>
                <c:pt idx="3">
                  <c:v>0.5167120359752253</c:v>
                </c:pt>
                <c:pt idx="4">
                  <c:v>0.51335676301434718</c:v>
                </c:pt>
                <c:pt idx="5">
                  <c:v>0.51004478389812558</c:v>
                </c:pt>
                <c:pt idx="6">
                  <c:v>0.5067752660526248</c:v>
                </c:pt>
                <c:pt idx="7">
                  <c:v>0.50354739811598392</c:v>
                </c:pt>
                <c:pt idx="8">
                  <c:v>0.50036038926714843</c:v>
                </c:pt>
                <c:pt idx="9">
                  <c:v>0.49721346857993376</c:v>
                </c:pt>
                <c:pt idx="10">
                  <c:v>0.4941058844013092</c:v>
                </c:pt>
                <c:pt idx="11">
                  <c:v>0.49103690375285391</c:v>
                </c:pt>
                <c:pt idx="12">
                  <c:v>0.4880058117543794</c:v>
                </c:pt>
                <c:pt idx="13">
                  <c:v>0.48501191106876973</c:v>
                </c:pt>
                <c:pt idx="14">
                  <c:v>0.48205452136713095</c:v>
                </c:pt>
                <c:pt idx="15">
                  <c:v>0.47913297881339073</c:v>
                </c:pt>
                <c:pt idx="16">
                  <c:v>0.476246635567527</c:v>
                </c:pt>
                <c:pt idx="17">
                  <c:v>0.47339485930664355</c:v>
                </c:pt>
                <c:pt idx="18">
                  <c:v>0.47057703276315171</c:v>
                </c:pt>
                <c:pt idx="19">
                  <c:v>0.46779255327934616</c:v>
                </c:pt>
                <c:pt idx="20">
                  <c:v>0.46504083237770277</c:v>
                </c:pt>
                <c:pt idx="21">
                  <c:v>0.46232129534625421</c:v>
                </c:pt>
                <c:pt idx="22">
                  <c:v>0.45963338083842725</c:v>
                </c:pt>
                <c:pt idx="23">
                  <c:v>0.45697654048675984</c:v>
                </c:pt>
                <c:pt idx="24">
                  <c:v>0.45435023852993939</c:v>
                </c:pt>
                <c:pt idx="25">
                  <c:v>0.45175395145262554</c:v>
                </c:pt>
                <c:pt idx="26">
                  <c:v>0.4491871676375539</c:v>
                </c:pt>
                <c:pt idx="27">
                  <c:v>0.44664938702943197</c:v>
                </c:pt>
                <c:pt idx="28">
                  <c:v>0.44414012081016557</c:v>
                </c:pt>
                <c:pt idx="29">
                  <c:v>0.44165889108496909</c:v>
                </c:pt>
                <c:pt idx="30">
                  <c:v>0.43920523057894145</c:v>
                </c:pt>
                <c:pt idx="31">
                  <c:v>0.43677868234369865</c:v>
                </c:pt>
                <c:pt idx="32">
                  <c:v>0.4343787994736783</c:v>
                </c:pt>
                <c:pt idx="33">
                  <c:v>0.43200514483174568</c:v>
                </c:pt>
                <c:pt idx="34">
                  <c:v>0.4296572907837472</c:v>
                </c:pt>
                <c:pt idx="35">
                  <c:v>0.4273348189416728</c:v>
                </c:pt>
                <c:pt idx="36">
                  <c:v>0.42503731991510463</c:v>
                </c:pt>
                <c:pt idx="37">
                  <c:v>0.42276439307063884</c:v>
                </c:pt>
                <c:pt idx="38">
                  <c:v>0.42051564629898652</c:v>
                </c:pt>
                <c:pt idx="39">
                  <c:v>0.41829069578946809</c:v>
                </c:pt>
                <c:pt idx="40">
                  <c:v>0.4160891658116288</c:v>
                </c:pt>
                <c:pt idx="41">
                  <c:v>0.41391068850371449</c:v>
                </c:pt>
                <c:pt idx="42">
                  <c:v>0.41175490366775763</c:v>
                </c:pt>
                <c:pt idx="43">
                  <c:v>0.40962145857103355</c:v>
                </c:pt>
                <c:pt idx="44">
                  <c:v>0.40751000775365703</c:v>
                </c:pt>
                <c:pt idx="45">
                  <c:v>0.40542021284209995</c:v>
                </c:pt>
                <c:pt idx="46">
                  <c:v>0.40335174236841559</c:v>
                </c:pt>
                <c:pt idx="47">
                  <c:v>0.4013042715949719</c:v>
                </c:pt>
                <c:pt idx="48">
                  <c:v>0.3992774823444924</c:v>
                </c:pt>
                <c:pt idx="49">
                  <c:v>0.3972710628352234</c:v>
                </c:pt>
                <c:pt idx="50">
                  <c:v>0.39528470752104738</c:v>
                </c:pt>
                <c:pt idx="51">
                  <c:v>0.39331811693636554</c:v>
                </c:pt>
                <c:pt idx="52">
                  <c:v>0.39137099754559146</c:v>
                </c:pt>
                <c:pt idx="53">
                  <c:v>0.38944306159709097</c:v>
                </c:pt>
                <c:pt idx="54">
                  <c:v>0.38753402698141898</c:v>
                </c:pt>
                <c:pt idx="55">
                  <c:v>0.3856436170937047</c:v>
                </c:pt>
                <c:pt idx="56">
                  <c:v>0.38377156070004603</c:v>
                </c:pt>
                <c:pt idx="57">
                  <c:v>0.38191759180777529</c:v>
                </c:pt>
                <c:pt idx="58">
                  <c:v>0.3800814495394686</c:v>
                </c:pt>
                <c:pt idx="59">
                  <c:v>0.37826287801057168</c:v>
                </c:pt>
                <c:pt idx="60">
                  <c:v>0.37646162621052115</c:v>
                </c:pt>
                <c:pt idx="61">
                  <c:v>0.37467744788724872</c:v>
                </c:pt>
                <c:pt idx="62">
                  <c:v>0.37291010143495024</c:v>
                </c:pt>
                <c:pt idx="63">
                  <c:v>0.37115934978502102</c:v>
                </c:pt>
                <c:pt idx="64">
                  <c:v>0.36942496030004418</c:v>
                </c:pt>
                <c:pt idx="65">
                  <c:v>0.36770670467074174</c:v>
                </c:pt>
                <c:pt idx="66">
                  <c:v>0.36600435881578458</c:v>
                </c:pt>
                <c:pt idx="67">
                  <c:v>0.36431770278437542</c:v>
                </c:pt>
                <c:pt idx="68">
                  <c:v>0.36264652066151121</c:v>
                </c:pt>
                <c:pt idx="69">
                  <c:v>0.36099060047584236</c:v>
                </c:pt>
                <c:pt idx="70">
                  <c:v>0.35934973411004306</c:v>
                </c:pt>
                <c:pt idx="71">
                  <c:v>0.35772371721361751</c:v>
                </c:pt>
                <c:pt idx="72">
                  <c:v>0.35611234911806072</c:v>
                </c:pt>
                <c:pt idx="73">
                  <c:v>0.35451543275430247</c:v>
                </c:pt>
                <c:pt idx="74">
                  <c:v>0.35293277457236366</c:v>
                </c:pt>
                <c:pt idx="75">
                  <c:v>0.35136418446315315</c:v>
                </c:pt>
                <c:pt idx="76">
                  <c:v>0.34980947568234283</c:v>
                </c:pt>
                <c:pt idx="77">
                  <c:v>0.34826846477625312</c:v>
                </c:pt>
                <c:pt idx="78">
                  <c:v>0.34674097150969058</c:v>
                </c:pt>
                <c:pt idx="79">
                  <c:v>0.34522681879567457</c:v>
                </c:pt>
                <c:pt idx="80">
                  <c:v>0.3437258326269978</c:v>
                </c:pt>
                <c:pt idx="81">
                  <c:v>0.34223784200956481</c:v>
                </c:pt>
                <c:pt idx="82">
                  <c:v>0.3407626788974546</c:v>
                </c:pt>
                <c:pt idx="83">
                  <c:v>0.33930017812965441</c:v>
                </c:pt>
                <c:pt idx="84">
                  <c:v>0.3378501773684166</c:v>
                </c:pt>
                <c:pt idx="85">
                  <c:v>0.33641251703918923</c:v>
                </c:pt>
                <c:pt idx="86">
                  <c:v>0.33498704027207399</c:v>
                </c:pt>
                <c:pt idx="87">
                  <c:v>0.33357359284476562</c:v>
                </c:pt>
                <c:pt idx="88">
                  <c:v>0.3321720231269305</c:v>
                </c:pt>
                <c:pt idx="89">
                  <c:v>0.33078218202598109</c:v>
                </c:pt>
                <c:pt idx="90">
                  <c:v>0.32940392293420612</c:v>
                </c:pt>
                <c:pt idx="91">
                  <c:v>0.32803710167721761</c:v>
                </c:pt>
                <c:pt idx="92">
                  <c:v>0.32668157646367546</c:v>
                </c:pt>
                <c:pt idx="93">
                  <c:v>0.32533720783625303</c:v>
                </c:pt>
                <c:pt idx="94">
                  <c:v>0.32400385862380932</c:v>
                </c:pt>
                <c:pt idx="95">
                  <c:v>0.32268139389473249</c:v>
                </c:pt>
                <c:pt idx="96">
                  <c:v>0.3213696809114206</c:v>
                </c:pt>
                <c:pt idx="97">
                  <c:v>0.32006858908586822</c:v>
                </c:pt>
                <c:pt idx="98">
                  <c:v>0.3187779899363285</c:v>
                </c:pt>
                <c:pt idx="99">
                  <c:v>0.31749775704501787</c:v>
                </c:pt>
                <c:pt idx="100">
                  <c:v>0.31622776601683794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C1-45FE-BB94-7DBA6399C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944616"/>
        <c:axId val="839945600"/>
      </c:scatterChart>
      <c:valAx>
        <c:axId val="839944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Tax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9945600"/>
        <c:crosses val="autoZero"/>
        <c:crossBetween val="midCat"/>
      </c:valAx>
      <c:valAx>
        <c:axId val="839945600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GDP per person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9944616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8324584426947"/>
          <c:y val="0.19523075240594925"/>
          <c:w val="0.25838976377952755"/>
          <c:h val="0.1562510936132983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Comparison of tax revenue</a:t>
            </a:r>
            <a:r>
              <a:rPr lang="pl-PL" baseline="0"/>
              <a:t> - static analysis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Labor income tax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Arkusz2!$A$3:$A$103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Arkusz2!$F$3:$F$103</c:f>
              <c:numCache>
                <c:formatCode>General</c:formatCode>
                <c:ptCount val="101"/>
                <c:pt idx="0">
                  <c:v>0</c:v>
                </c:pt>
                <c:pt idx="1">
                  <c:v>3.4901392235972082E-3</c:v>
                </c:pt>
                <c:pt idx="2">
                  <c:v>6.9329577337024868E-3</c:v>
                </c:pt>
                <c:pt idx="3">
                  <c:v>1.0327977543310867E-2</c:v>
                </c:pt>
                <c:pt idx="4">
                  <c:v>1.3674714206133531E-2</c:v>
                </c:pt>
                <c:pt idx="5">
                  <c:v>1.6972676707118422E-2</c:v>
                </c:pt>
                <c:pt idx="6">
                  <c:v>2.0221367350736576E-2</c:v>
                </c:pt>
                <c:pt idx="7">
                  <c:v>2.3420281646980831E-2</c:v>
                </c:pt>
                <c:pt idx="8">
                  <c:v>2.6568908195022004E-2</c:v>
                </c:pt>
                <c:pt idx="9">
                  <c:v>2.9666728564466241E-2</c:v>
                </c:pt>
                <c:pt idx="10">
                  <c:v>3.2713217174155651E-2</c:v>
                </c:pt>
                <c:pt idx="11">
                  <c:v>3.5707841168452638E-2</c:v>
                </c:pt>
                <c:pt idx="12">
                  <c:v>3.865006029094685E-2</c:v>
                </c:pt>
                <c:pt idx="13">
                  <c:v>4.1539326755521924E-2</c:v>
                </c:pt>
                <c:pt idx="14">
                  <c:v>4.4375085114717119E-2</c:v>
                </c:pt>
                <c:pt idx="15">
                  <c:v>4.7156772125317936E-2</c:v>
                </c:pt>
                <c:pt idx="16">
                  <c:v>4.9883816611106822E-2</c:v>
                </c:pt>
                <c:pt idx="17">
                  <c:v>5.2555639322704156E-2</c:v>
                </c:pt>
                <c:pt idx="18">
                  <c:v>5.5171652794427054E-2</c:v>
                </c:pt>
                <c:pt idx="19">
                  <c:v>5.7731261198091771E-2</c:v>
                </c:pt>
                <c:pt idx="20">
                  <c:v>6.0233860193683417E-2</c:v>
                </c:pt>
                <c:pt idx="21">
                  <c:v>6.2678836776814115E-2</c:v>
                </c:pt>
                <c:pt idx="22">
                  <c:v>6.5065569122888967E-2</c:v>
                </c:pt>
                <c:pt idx="23">
                  <c:v>6.7393426427896516E-2</c:v>
                </c:pt>
                <c:pt idx="24">
                  <c:v>6.9661768745738206E-2</c:v>
                </c:pt>
                <c:pt idx="25">
                  <c:v>7.1869946822008618E-2</c:v>
                </c:pt>
                <c:pt idx="26">
                  <c:v>7.4017301924135803E-2</c:v>
                </c:pt>
                <c:pt idx="27">
                  <c:v>7.6103165667788478E-2</c:v>
                </c:pt>
                <c:pt idx="28">
                  <c:v>7.8126859839454096E-2</c:v>
                </c:pt>
                <c:pt idx="29">
                  <c:v>8.0087696215088475E-2</c:v>
                </c:pt>
                <c:pt idx="30">
                  <c:v>8.1984976374735757E-2</c:v>
                </c:pt>
                <c:pt idx="31">
                  <c:v>8.3817991513013182E-2</c:v>
                </c:pt>
                <c:pt idx="32">
                  <c:v>8.5586022245353138E-2</c:v>
                </c:pt>
                <c:pt idx="33">
                  <c:v>8.7288338409891239E-2</c:v>
                </c:pt>
                <c:pt idx="34">
                  <c:v>8.8924198864885243E-2</c:v>
                </c:pt>
                <c:pt idx="35">
                  <c:v>9.0492851281547979E-2</c:v>
                </c:pt>
                <c:pt idx="36">
                  <c:v>9.1993531932171052E-2</c:v>
                </c:pt>
                <c:pt idx="37">
                  <c:v>9.3425465473415611E-2</c:v>
                </c:pt>
                <c:pt idx="38">
                  <c:v>9.4787864724639986E-2</c:v>
                </c:pt>
                <c:pt idx="39">
                  <c:v>9.6079930441131223E-2</c:v>
                </c:pt>
                <c:pt idx="40">
                  <c:v>9.730085108210397E-2</c:v>
                </c:pt>
                <c:pt idx="41">
                  <c:v>9.844980257332446E-2</c:v>
                </c:pt>
                <c:pt idx="42">
                  <c:v>9.9525948064214109E-2</c:v>
                </c:pt>
                <c:pt idx="43">
                  <c:v>0.10052843767928273</c:v>
                </c:pt>
                <c:pt idx="44">
                  <c:v>0.1014564082637355</c:v>
                </c:pt>
                <c:pt idx="45">
                  <c:v>0.10230898312309462</c:v>
                </c:pt>
                <c:pt idx="46">
                  <c:v>0.10308527175667001</c:v>
                </c:pt>
                <c:pt idx="47">
                  <c:v>0.10378436958470924</c:v>
                </c:pt>
                <c:pt idx="48">
                  <c:v>0.10440535766905125</c:v>
                </c:pt>
                <c:pt idx="49">
                  <c:v>0.10494730242710198</c:v>
                </c:pt>
                <c:pt idx="50">
                  <c:v>0.10540925533894599</c:v>
                </c:pt>
                <c:pt idx="51">
                  <c:v>0.10579025264740001</c:v>
                </c:pt>
                <c:pt idx="52">
                  <c:v>0.10608931505081017</c:v>
                </c:pt>
                <c:pt idx="53">
                  <c:v>0.1063054473883864</c:v>
                </c:pt>
                <c:pt idx="54">
                  <c:v>0.10643763831786254</c:v>
                </c:pt>
                <c:pt idx="55">
                  <c:v>0.10648485998526176</c:v>
                </c:pt>
                <c:pt idx="56">
                  <c:v>0.10644606768654216</c:v>
                </c:pt>
                <c:pt idx="57">
                  <c:v>0.1063201995208875</c:v>
                </c:pt>
                <c:pt idx="58">
                  <c:v>0.10610617603540182</c:v>
                </c:pt>
                <c:pt idx="59">
                  <c:v>0.10580289986095866</c:v>
                </c:pt>
                <c:pt idx="60">
                  <c:v>0.10540925533894598</c:v>
                </c:pt>
                <c:pt idx="61">
                  <c:v>0.10492410813864123</c:v>
                </c:pt>
                <c:pt idx="62">
                  <c:v>0.1043463048649398</c:v>
                </c:pt>
                <c:pt idx="63">
                  <c:v>0.1036746726561532</c:v>
                </c:pt>
                <c:pt idx="64">
                  <c:v>0.10290801877158116</c:v>
                </c:pt>
                <c:pt idx="65">
                  <c:v>0.10204513016855409</c:v>
                </c:pt>
                <c:pt idx="66">
                  <c:v>0.10108477306863024</c:v>
                </c:pt>
                <c:pt idx="67">
                  <c:v>0.10002569251262212</c:v>
                </c:pt>
                <c:pt idx="68">
                  <c:v>9.8866611904114832E-2</c:v>
                </c:pt>
                <c:pt idx="69">
                  <c:v>9.7606232541127921E-2</c:v>
                </c:pt>
                <c:pt idx="70">
                  <c:v>9.6243233135559367E-2</c:v>
                </c:pt>
                <c:pt idx="71">
                  <c:v>9.4776269320039214E-2</c:v>
                </c:pt>
                <c:pt idx="72">
                  <c:v>9.3203973141804883E-2</c:v>
                </c:pt>
                <c:pt idx="73">
                  <c:v>9.1524952543199325E-2</c:v>
                </c:pt>
                <c:pt idx="74">
                  <c:v>8.9737790828377031E-2</c:v>
                </c:pt>
                <c:pt idx="75">
                  <c:v>8.7841046115788315E-2</c:v>
                </c:pt>
                <c:pt idx="76">
                  <c:v>8.5833250775998876E-2</c:v>
                </c:pt>
                <c:pt idx="77">
                  <c:v>8.3712910854382677E-2</c:v>
                </c:pt>
                <c:pt idx="78">
                  <c:v>8.1478505478212282E-2</c:v>
                </c:pt>
                <c:pt idx="79">
                  <c:v>7.9128486247652202E-2</c:v>
                </c:pt>
                <c:pt idx="80">
                  <c:v>7.666127661014252E-2</c:v>
                </c:pt>
                <c:pt idx="81">
                  <c:v>7.407527121764286E-2</c:v>
                </c:pt>
                <c:pt idx="82">
                  <c:v>7.1368835266185468E-2</c:v>
                </c:pt>
                <c:pt idx="83">
                  <c:v>6.8540303817167178E-2</c:v>
                </c:pt>
                <c:pt idx="84">
                  <c:v>6.5587981099788611E-2</c:v>
                </c:pt>
                <c:pt idx="85">
                  <c:v>6.2510139794026101E-2</c:v>
                </c:pt>
                <c:pt idx="86">
                  <c:v>5.930502029350046E-2</c:v>
                </c:pt>
                <c:pt idx="87">
                  <c:v>5.5970829947581187E-2</c:v>
                </c:pt>
                <c:pt idx="88">
                  <c:v>5.250574228204101E-2</c:v>
                </c:pt>
                <c:pt idx="89">
                  <c:v>4.8907896197548852E-2</c:v>
                </c:pt>
                <c:pt idx="90">
                  <c:v>4.5175395145262552E-2</c:v>
                </c:pt>
                <c:pt idx="91">
                  <c:v>4.1306306278754416E-2</c:v>
                </c:pt>
                <c:pt idx="92">
                  <c:v>3.729865958147318E-2</c:v>
                </c:pt>
                <c:pt idx="93">
                  <c:v>3.3150446968914872E-2</c:v>
                </c:pt>
                <c:pt idx="94">
                  <c:v>2.8859621364643491E-2</c:v>
                </c:pt>
                <c:pt idx="95">
                  <c:v>2.4424095749267988E-2</c:v>
                </c:pt>
                <c:pt idx="96">
                  <c:v>1.9841742181448671E-2</c:v>
                </c:pt>
                <c:pt idx="97">
                  <c:v>1.5110390789967147E-2</c:v>
                </c:pt>
                <c:pt idx="98">
                  <c:v>1.0227828735858134E-2</c:v>
                </c:pt>
                <c:pt idx="99">
                  <c:v>5.1917991435600306E-3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83-4BBF-BB01-58E07F6820C1}"/>
            </c:ext>
          </c:extLst>
        </c:ser>
        <c:ser>
          <c:idx val="1"/>
          <c:order val="1"/>
          <c:tx>
            <c:v>Consumption tax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Arkusz2!$H$3:$H$103</c:f>
              <c:numCache>
                <c:formatCode>0%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Arkusz2!$M$3:$M$103</c:f>
              <c:numCache>
                <c:formatCode>General</c:formatCode>
                <c:ptCount val="101"/>
                <c:pt idx="0">
                  <c:v>0</c:v>
                </c:pt>
                <c:pt idx="1">
                  <c:v>3.9266692800104044E-3</c:v>
                </c:pt>
                <c:pt idx="2">
                  <c:v>7.8016718589680413E-3</c:v>
                </c:pt>
                <c:pt idx="3">
                  <c:v>1.1626020809442571E-2</c:v>
                </c:pt>
                <c:pt idx="4">
                  <c:v>1.5400702890430417E-2</c:v>
                </c:pt>
                <c:pt idx="5">
                  <c:v>1.9126679396179715E-2</c:v>
                </c:pt>
                <c:pt idx="6">
                  <c:v>2.280488697236812E-2</c:v>
                </c:pt>
                <c:pt idx="7">
                  <c:v>2.6436238401089163E-2</c:v>
                </c:pt>
                <c:pt idx="8">
                  <c:v>3.0021623356028919E-2</c:v>
                </c:pt>
                <c:pt idx="9">
                  <c:v>3.3561909129145535E-2</c:v>
                </c:pt>
                <c:pt idx="10">
                  <c:v>3.7057941330098196E-2</c:v>
                </c:pt>
                <c:pt idx="11">
                  <c:v>4.0510544559610451E-2</c:v>
                </c:pt>
                <c:pt idx="12">
                  <c:v>4.3920523057894151E-2</c:v>
                </c:pt>
                <c:pt idx="13">
                  <c:v>4.7288661329205069E-2</c:v>
                </c:pt>
                <c:pt idx="14">
                  <c:v>5.0615724743548751E-2</c:v>
                </c:pt>
                <c:pt idx="15">
                  <c:v>5.3902460116506477E-2</c:v>
                </c:pt>
                <c:pt idx="16">
                  <c:v>5.7149596268103238E-2</c:v>
                </c:pt>
                <c:pt idx="17">
                  <c:v>6.0357844561597068E-2</c:v>
                </c:pt>
                <c:pt idx="18">
                  <c:v>6.3527899423025461E-2</c:v>
                </c:pt>
                <c:pt idx="19">
                  <c:v>6.666043884230681E-2</c:v>
                </c:pt>
                <c:pt idx="20">
                  <c:v>6.975612485665543E-2</c:v>
                </c:pt>
                <c:pt idx="21">
                  <c:v>7.281560401703506E-2</c:v>
                </c:pt>
                <c:pt idx="22">
                  <c:v>7.5839507838340495E-2</c:v>
                </c:pt>
                <c:pt idx="23">
                  <c:v>7.8828453233966117E-2</c:v>
                </c:pt>
                <c:pt idx="24">
                  <c:v>8.1783042935389128E-2</c:v>
                </c:pt>
                <c:pt idx="25">
                  <c:v>8.4703865897367309E-2</c:v>
                </c:pt>
                <c:pt idx="26">
                  <c:v>8.7591497689323006E-2</c:v>
                </c:pt>
                <c:pt idx="27">
                  <c:v>9.0446500873460012E-2</c:v>
                </c:pt>
                <c:pt idx="28">
                  <c:v>9.3269425370134787E-2</c:v>
                </c:pt>
                <c:pt idx="29">
                  <c:v>9.606080881098078E-2</c:v>
                </c:pt>
                <c:pt idx="30">
                  <c:v>9.8821176880261846E-2</c:v>
                </c:pt>
                <c:pt idx="31">
                  <c:v>0.10155104364490997</c:v>
                </c:pt>
                <c:pt idx="32">
                  <c:v>0.10425091187368285</c:v>
                </c:pt>
                <c:pt idx="33">
                  <c:v>0.1069212733458571</c:v>
                </c:pt>
                <c:pt idx="34">
                  <c:v>0.10956260914985552</c:v>
                </c:pt>
                <c:pt idx="35">
                  <c:v>0.11217538997218914</c:v>
                </c:pt>
                <c:pt idx="36">
                  <c:v>0.1147600763770783</c:v>
                </c:pt>
                <c:pt idx="37">
                  <c:v>0.11731711907710229</c:v>
                </c:pt>
                <c:pt idx="38">
                  <c:v>0.11984695919521118</c:v>
                </c:pt>
                <c:pt idx="39">
                  <c:v>0.12235002851841942</c:v>
                </c:pt>
                <c:pt idx="40">
                  <c:v>0.12482674974348867</c:v>
                </c:pt>
                <c:pt idx="41">
                  <c:v>0.12727753671489225</c:v>
                </c:pt>
                <c:pt idx="42">
                  <c:v>0.12970279465534368</c:v>
                </c:pt>
                <c:pt idx="43">
                  <c:v>0.13210292038915833</c:v>
                </c:pt>
                <c:pt idx="44">
                  <c:v>0.13447830255870685</c:v>
                </c:pt>
                <c:pt idx="45">
                  <c:v>0.13682932183420873</c:v>
                </c:pt>
                <c:pt idx="46">
                  <c:v>0.13915635111710342</c:v>
                </c:pt>
                <c:pt idx="47">
                  <c:v>0.14145975573722763</c:v>
                </c:pt>
                <c:pt idx="48">
                  <c:v>0.14373989364401726</c:v>
                </c:pt>
                <c:pt idx="49">
                  <c:v>0.14599711559194464</c:v>
                </c:pt>
                <c:pt idx="50">
                  <c:v>0.14823176532039278</c:v>
                </c:pt>
                <c:pt idx="51">
                  <c:v>0.15044417972815982</c:v>
                </c:pt>
                <c:pt idx="52">
                  <c:v>0.15263468904278071</c:v>
                </c:pt>
                <c:pt idx="53">
                  <c:v>0.15480361698484374</c:v>
                </c:pt>
                <c:pt idx="54">
                  <c:v>0.15695128092747473</c:v>
                </c:pt>
                <c:pt idx="55">
                  <c:v>0.15907799205115322</c:v>
                </c:pt>
                <c:pt idx="56">
                  <c:v>0.16118405549401932</c:v>
                </c:pt>
                <c:pt idx="57">
                  <c:v>0.16326977049782396</c:v>
                </c:pt>
                <c:pt idx="58">
                  <c:v>0.16533543054966882</c:v>
                </c:pt>
                <c:pt idx="59">
                  <c:v>0.16738132351967797</c:v>
                </c:pt>
                <c:pt idx="60">
                  <c:v>0.16940773179473462</c:v>
                </c:pt>
                <c:pt idx="61">
                  <c:v>0.17141493240841632</c:v>
                </c:pt>
                <c:pt idx="62">
                  <c:v>0.17340319716725194</c:v>
                </c:pt>
                <c:pt idx="63">
                  <c:v>0.17537279277342244</c:v>
                </c:pt>
                <c:pt idx="64">
                  <c:v>0.17732398094402124</c:v>
                </c:pt>
                <c:pt idx="65">
                  <c:v>0.17925701852698661</c:v>
                </c:pt>
                <c:pt idx="66">
                  <c:v>0.18117215761381342</c:v>
                </c:pt>
                <c:pt idx="67">
                  <c:v>0.18306964564914871</c:v>
                </c:pt>
                <c:pt idx="68">
                  <c:v>0.18494972553737082</c:v>
                </c:pt>
                <c:pt idx="69">
                  <c:v>0.18681263574624843</c:v>
                </c:pt>
                <c:pt idx="70">
                  <c:v>0.1886586104077726</c:v>
                </c:pt>
                <c:pt idx="71">
                  <c:v>0.19048787941625137</c:v>
                </c:pt>
                <c:pt idx="72">
                  <c:v>0.19230066852375274</c:v>
                </c:pt>
                <c:pt idx="73">
                  <c:v>0.19409719943298068</c:v>
                </c:pt>
                <c:pt idx="74">
                  <c:v>0.19587768988766188</c:v>
                </c:pt>
                <c:pt idx="75">
                  <c:v>0.19764235376052372</c:v>
                </c:pt>
                <c:pt idx="76">
                  <c:v>0.19939140113893544</c:v>
                </c:pt>
                <c:pt idx="77">
                  <c:v>0.20112503840828627</c:v>
                </c:pt>
                <c:pt idx="78">
                  <c:v>0.2028434683331691</c:v>
                </c:pt>
                <c:pt idx="79">
                  <c:v>0.20454689013643718</c:v>
                </c:pt>
                <c:pt idx="80">
                  <c:v>0.20623549957619863</c:v>
                </c:pt>
                <c:pt idx="81">
                  <c:v>0.20790948902081066</c:v>
                </c:pt>
                <c:pt idx="82">
                  <c:v>0.20956904752193464</c:v>
                </c:pt>
                <c:pt idx="83">
                  <c:v>0.21121436088570988</c:v>
                </c:pt>
                <c:pt idx="84">
                  <c:v>0.21284561174210251</c:v>
                </c:pt>
                <c:pt idx="85">
                  <c:v>0.21446297961248317</c:v>
                </c:pt>
                <c:pt idx="86">
                  <c:v>0.21606664097548781</c:v>
                </c:pt>
                <c:pt idx="87">
                  <c:v>0.21765676933120967</c:v>
                </c:pt>
                <c:pt idx="88">
                  <c:v>0.2192335352637742</c:v>
                </c:pt>
                <c:pt idx="89">
                  <c:v>0.22079710650234241</c:v>
                </c:pt>
                <c:pt idx="90">
                  <c:v>0.2223476479805892</c:v>
                </c:pt>
                <c:pt idx="91">
                  <c:v>0.22388532189470114</c:v>
                </c:pt>
                <c:pt idx="92">
                  <c:v>0.22541028775993618</c:v>
                </c:pt>
                <c:pt idx="93">
                  <c:v>0.22692270246578647</c:v>
                </c:pt>
                <c:pt idx="94">
                  <c:v>0.22842272032978561</c:v>
                </c:pt>
                <c:pt idx="95">
                  <c:v>0.22991049314999701</c:v>
                </c:pt>
                <c:pt idx="96">
                  <c:v>0.23138617025622288</c:v>
                </c:pt>
                <c:pt idx="97">
                  <c:v>0.23284989855996924</c:v>
                </c:pt>
                <c:pt idx="98">
                  <c:v>0.23430182260320145</c:v>
                </c:pt>
                <c:pt idx="99">
                  <c:v>0.23574208460592591</c:v>
                </c:pt>
                <c:pt idx="100">
                  <c:v>0.23717082451262847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83-4BBF-BB01-58E07F682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500224"/>
        <c:axId val="837499896"/>
      </c:scatterChart>
      <c:valAx>
        <c:axId val="8375002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Tax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7499896"/>
        <c:crosses val="autoZero"/>
        <c:crossBetween val="midCat"/>
      </c:valAx>
      <c:valAx>
        <c:axId val="837499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Tax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7500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60546806649168"/>
          <c:y val="0.1906011227763196"/>
          <c:w val="0.25838976377952755"/>
          <c:h val="0.1562510936132983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8</xdr:col>
      <xdr:colOff>304800</xdr:colOff>
      <xdr:row>28</xdr:row>
      <xdr:rowOff>76200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id="{E02142C7-B645-4197-9864-AD804B699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304800</xdr:colOff>
      <xdr:row>43</xdr:row>
      <xdr:rowOff>76200</xdr:rowOff>
    </xdr:to>
    <xdr:graphicFrame macro="">
      <xdr:nvGraphicFramePr>
        <xdr:cNvPr id="23" name="Wykres 22">
          <a:extLst>
            <a:ext uri="{FF2B5EF4-FFF2-40B4-BE49-F238E27FC236}">
              <a16:creationId xmlns:a16="http://schemas.microsoft.com/office/drawing/2014/main" id="{1590E919-2A8D-4A35-A4A2-98C9025FE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8</xdr:col>
      <xdr:colOff>304800</xdr:colOff>
      <xdr:row>58</xdr:row>
      <xdr:rowOff>76200</xdr:rowOff>
    </xdr:to>
    <xdr:graphicFrame macro="">
      <xdr:nvGraphicFramePr>
        <xdr:cNvPr id="24" name="Wykres 23">
          <a:extLst>
            <a:ext uri="{FF2B5EF4-FFF2-40B4-BE49-F238E27FC236}">
              <a16:creationId xmlns:a16="http://schemas.microsoft.com/office/drawing/2014/main" id="{32ADB2ED-330C-402A-8D42-F739E95AA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21</xdr:col>
      <xdr:colOff>304800</xdr:colOff>
      <xdr:row>15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897999E-E326-4766-A813-1B449B164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21</xdr:col>
      <xdr:colOff>304800</xdr:colOff>
      <xdr:row>30</xdr:row>
      <xdr:rowOff>76200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66EEFFA7-A18C-4F09-897B-04858A82E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11</xdr:col>
      <xdr:colOff>304800</xdr:colOff>
      <xdr:row>26</xdr:row>
      <xdr:rowOff>76200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D2F08B6E-315A-44A2-BDC4-BE51A6A36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C3E5C-54FF-4448-88D6-ED44F50B49CC}">
  <dimension ref="B1:AD103"/>
  <sheetViews>
    <sheetView tabSelected="1" workbookViewId="0"/>
  </sheetViews>
  <sheetFormatPr defaultRowHeight="15" x14ac:dyDescent="0.25"/>
  <cols>
    <col min="1" max="1" width="4.28515625" customWidth="1"/>
    <col min="17" max="17" width="4.28515625" customWidth="1"/>
    <col min="25" max="25" width="4.28515625" customWidth="1"/>
    <col min="26" max="26" width="12" bestFit="1" customWidth="1"/>
  </cols>
  <sheetData>
    <row r="1" spans="2:30" x14ac:dyDescent="0.25">
      <c r="B1" t="s">
        <v>0</v>
      </c>
      <c r="K1" t="s">
        <v>19</v>
      </c>
    </row>
    <row r="2" spans="2:30" x14ac:dyDescent="0.25">
      <c r="B2" s="1" t="s">
        <v>1</v>
      </c>
      <c r="C2" s="1" t="s">
        <v>2</v>
      </c>
      <c r="D2" s="1" t="s">
        <v>3</v>
      </c>
      <c r="E2" s="1" t="s">
        <v>13</v>
      </c>
      <c r="F2" s="1" t="s">
        <v>26</v>
      </c>
      <c r="J2" s="1" t="s">
        <v>14</v>
      </c>
      <c r="K2" t="s">
        <v>10</v>
      </c>
      <c r="L2" t="s">
        <v>9</v>
      </c>
      <c r="M2" t="s">
        <v>11</v>
      </c>
      <c r="N2" t="s">
        <v>12</v>
      </c>
      <c r="O2" s="1" t="s">
        <v>16</v>
      </c>
      <c r="P2" s="1" t="s">
        <v>20</v>
      </c>
      <c r="R2" s="1" t="s">
        <v>17</v>
      </c>
      <c r="S2" t="s">
        <v>10</v>
      </c>
      <c r="T2" t="s">
        <v>9</v>
      </c>
      <c r="U2" t="s">
        <v>11</v>
      </c>
      <c r="V2" t="s">
        <v>12</v>
      </c>
      <c r="W2" s="1" t="s">
        <v>18</v>
      </c>
      <c r="X2" s="1" t="s">
        <v>20</v>
      </c>
      <c r="AA2" t="s">
        <v>21</v>
      </c>
      <c r="AB2" t="s">
        <v>22</v>
      </c>
      <c r="AC2" t="s">
        <v>27</v>
      </c>
      <c r="AD2" t="s">
        <v>28</v>
      </c>
    </row>
    <row r="3" spans="2:30" x14ac:dyDescent="0.25">
      <c r="B3">
        <f>1/3</f>
        <v>0.33333333333333331</v>
      </c>
      <c r="C3">
        <f>1/12-0.05</f>
        <v>3.3333333333333326E-2</v>
      </c>
      <c r="D3">
        <v>0.1</v>
      </c>
      <c r="E3">
        <f>2*C9/C8</f>
        <v>1.7777777777777779</v>
      </c>
      <c r="F3">
        <v>1</v>
      </c>
      <c r="J3" s="3">
        <v>0</v>
      </c>
      <c r="K3">
        <f>$C$6*L3</f>
        <v>1.3176156917368245</v>
      </c>
      <c r="L3">
        <f>(1+$E$3/((1-J3)*$C$9)*$C$8)^(-1)</f>
        <v>0.33333333333333331</v>
      </c>
      <c r="M3">
        <f>K3^$B$3*L3^(1-$B$3)</f>
        <v>0.52704627669472981</v>
      </c>
      <c r="N3">
        <f>(1-J3)*$C$9/$E$3*(1-L3)</f>
        <v>0.39528470752104744</v>
      </c>
      <c r="O3">
        <f t="shared" ref="O3:O34" si="0">J3*$C$9*L3</f>
        <v>0</v>
      </c>
      <c r="P3">
        <f>LN(N3)+$E$3*LN(1-L3)</f>
        <v>-1.6489758540417718</v>
      </c>
      <c r="R3" s="3">
        <v>0</v>
      </c>
      <c r="S3">
        <f>$C$6*T3</f>
        <v>1.3176156917368245</v>
      </c>
      <c r="T3">
        <f>(1+$E$3*(1+R3)/$C$9*$C$8)^(-1)</f>
        <v>0.33333333333333331</v>
      </c>
      <c r="U3">
        <f>S3^$B$3*T3^(1-$B$3)</f>
        <v>0.52704627669472981</v>
      </c>
      <c r="V3">
        <f>$C$9/(1+R3)*(1-T3)/$E$3</f>
        <v>0.39528470752104744</v>
      </c>
      <c r="W3">
        <f>R3*V3</f>
        <v>0</v>
      </c>
      <c r="X3">
        <f>LN(V3)+$E$3*LN(1-T3)</f>
        <v>-1.6489758540417718</v>
      </c>
      <c r="Z3" t="s">
        <v>23</v>
      </c>
      <c r="AA3" s="3">
        <v>0.26</v>
      </c>
      <c r="AB3" s="3">
        <v>0.44</v>
      </c>
    </row>
    <row r="4" spans="2:30" x14ac:dyDescent="0.25">
      <c r="J4" s="3">
        <v>0.01</v>
      </c>
      <c r="K4">
        <f t="shared" ref="K4:K28" si="1">$C$6*L4</f>
        <v>1.3088022088489528</v>
      </c>
      <c r="L4">
        <f t="shared" ref="L4:L28" si="2">(1+$E$3/((1-J4)*$C$9)*$C$8)^(-1)</f>
        <v>0.33110367892976589</v>
      </c>
      <c r="M4">
        <f t="shared" ref="M4:M28" si="3">K4^$B$3*L4^(1-$B$3)</f>
        <v>0.52352088353958115</v>
      </c>
      <c r="N4">
        <f t="shared" ref="N4:N28" si="4">(1-J4)*$C$9/$E$3*(1-L4)</f>
        <v>0.39264066265468583</v>
      </c>
      <c r="O4">
        <f t="shared" si="0"/>
        <v>3.4901392235972082E-3</v>
      </c>
      <c r="P4">
        <f t="shared" ref="P4:P28" si="5">LN(N4)+$E$3*LN(1-L4)</f>
        <v>-1.6497514641577331</v>
      </c>
      <c r="R4" s="3">
        <v>0.01</v>
      </c>
      <c r="S4">
        <f t="shared" ref="S4:S67" si="6">$C$6*T4</f>
        <v>1.3088897600034681</v>
      </c>
      <c r="T4">
        <f t="shared" ref="T4:T67" si="7">(1+$E$3*(1+R4)/$C$9*$C$8)^(-1)</f>
        <v>0.33112582781456956</v>
      </c>
      <c r="U4">
        <f t="shared" ref="U4:U67" si="8">S4^$B$3*T4^(1-$B$3)</f>
        <v>0.5235559040013873</v>
      </c>
      <c r="V4">
        <f t="shared" ref="V4:V67" si="9">$C$9/(1+R4)*(1-T4)/$E$3</f>
        <v>0.39266692800104047</v>
      </c>
      <c r="W4">
        <f t="shared" ref="W4:W67" si="10">R4*V4</f>
        <v>3.9266692800104044E-3</v>
      </c>
      <c r="X4">
        <f t="shared" ref="X4:X67" si="11">LN(V4)+$E$3*LN(1-T4)</f>
        <v>-1.649743440076886</v>
      </c>
      <c r="Z4" t="s">
        <v>24</v>
      </c>
      <c r="AA4">
        <v>0.27140013271400132</v>
      </c>
      <c r="AB4">
        <v>0.21875</v>
      </c>
      <c r="AC4" s="4">
        <f>AA4/AB4</f>
        <v>1.2406863209782917</v>
      </c>
      <c r="AD4" s="4">
        <f>AA10/AD10</f>
        <v>1.2218430034129693</v>
      </c>
    </row>
    <row r="5" spans="2:30" x14ac:dyDescent="0.25">
      <c r="B5" t="s">
        <v>4</v>
      </c>
      <c r="F5" t="s">
        <v>30</v>
      </c>
      <c r="G5">
        <v>1</v>
      </c>
      <c r="J5" s="3">
        <v>0.02</v>
      </c>
      <c r="K5">
        <f t="shared" si="1"/>
        <v>1.2999295750692161</v>
      </c>
      <c r="L5">
        <f t="shared" si="2"/>
        <v>0.32885906040268453</v>
      </c>
      <c r="M5">
        <f t="shared" si="3"/>
        <v>0.51997183002768643</v>
      </c>
      <c r="N5">
        <f t="shared" si="4"/>
        <v>0.38997887252076491</v>
      </c>
      <c r="O5">
        <f t="shared" si="0"/>
        <v>6.9329577337024868E-3</v>
      </c>
      <c r="P5">
        <f t="shared" si="5"/>
        <v>-1.6505980387181896</v>
      </c>
      <c r="R5" s="3">
        <v>0.02</v>
      </c>
      <c r="S5">
        <f t="shared" si="6"/>
        <v>1.30027864316134</v>
      </c>
      <c r="T5">
        <f t="shared" si="7"/>
        <v>0.32894736842105265</v>
      </c>
      <c r="U5">
        <f t="shared" si="8"/>
        <v>0.520111457264536</v>
      </c>
      <c r="V5">
        <f t="shared" si="9"/>
        <v>0.39008359294840206</v>
      </c>
      <c r="W5">
        <f t="shared" si="10"/>
        <v>7.8016718589680413E-3</v>
      </c>
      <c r="X5">
        <f t="shared" si="11"/>
        <v>-1.6505634798208433</v>
      </c>
      <c r="Z5" t="s">
        <v>25</v>
      </c>
      <c r="AA5">
        <v>0.42912128832410978</v>
      </c>
      <c r="AB5">
        <v>0.33696599310386571</v>
      </c>
      <c r="AC5" s="4">
        <f>AA5/AB5</f>
        <v>1.2734854469181949</v>
      </c>
      <c r="AD5" s="4">
        <f>AA11/AD11</f>
        <v>1.2469586374695865</v>
      </c>
    </row>
    <row r="6" spans="2:30" x14ac:dyDescent="0.25">
      <c r="B6" t="s">
        <v>5</v>
      </c>
      <c r="C6">
        <f>(B3*F3/(D3+C3))^(1/(1-B3))</f>
        <v>3.9528470752104736</v>
      </c>
      <c r="F6" t="s">
        <v>29</v>
      </c>
      <c r="G6">
        <f>56/59</f>
        <v>0.94915254237288138</v>
      </c>
      <c r="J6" s="3">
        <v>0.03</v>
      </c>
      <c r="K6">
        <f t="shared" si="1"/>
        <v>1.2909971929138582</v>
      </c>
      <c r="L6">
        <f t="shared" si="2"/>
        <v>0.32659932659932656</v>
      </c>
      <c r="M6">
        <f t="shared" si="3"/>
        <v>0.51639887716554322</v>
      </c>
      <c r="N6">
        <f t="shared" si="4"/>
        <v>0.38729915787415753</v>
      </c>
      <c r="O6">
        <f t="shared" si="0"/>
        <v>1.0327977543310867E-2</v>
      </c>
      <c r="P6">
        <f t="shared" si="5"/>
        <v>-1.651517461933421</v>
      </c>
      <c r="R6" s="3">
        <v>0.03</v>
      </c>
      <c r="S6">
        <f t="shared" si="6"/>
        <v>1.2917800899380634</v>
      </c>
      <c r="T6">
        <f t="shared" si="7"/>
        <v>0.32679738562091504</v>
      </c>
      <c r="U6">
        <f t="shared" si="8"/>
        <v>0.5167120359752253</v>
      </c>
      <c r="V6">
        <f t="shared" si="9"/>
        <v>0.38753402698141903</v>
      </c>
      <c r="W6">
        <f t="shared" si="10"/>
        <v>1.1626020809442571E-2</v>
      </c>
      <c r="X6">
        <f t="shared" si="11"/>
        <v>-1.6514341703239699</v>
      </c>
    </row>
    <row r="7" spans="2:30" x14ac:dyDescent="0.25">
      <c r="B7" t="s">
        <v>6</v>
      </c>
      <c r="C7">
        <f>F3*C6^B3</f>
        <v>1.5811388300841895</v>
      </c>
      <c r="D7">
        <f>C6/C7</f>
        <v>2.5</v>
      </c>
      <c r="J7" s="3">
        <v>0.04</v>
      </c>
      <c r="K7">
        <f t="shared" si="1"/>
        <v>1.2820044568250184</v>
      </c>
      <c r="L7">
        <f t="shared" si="2"/>
        <v>0.32432432432432429</v>
      </c>
      <c r="M7">
        <f t="shared" si="3"/>
        <v>0.51280178273000732</v>
      </c>
      <c r="N7">
        <f t="shared" si="4"/>
        <v>0.38460133704750554</v>
      </c>
      <c r="O7">
        <f t="shared" si="0"/>
        <v>1.3674714206133531E-2</v>
      </c>
      <c r="P7">
        <f t="shared" si="5"/>
        <v>-1.6525116809727476</v>
      </c>
      <c r="R7" s="3">
        <v>0.04</v>
      </c>
      <c r="S7">
        <f t="shared" si="6"/>
        <v>1.283391907535868</v>
      </c>
      <c r="T7">
        <f t="shared" si="7"/>
        <v>0.32467532467532467</v>
      </c>
      <c r="U7">
        <f t="shared" si="8"/>
        <v>0.51335676301434718</v>
      </c>
      <c r="V7">
        <f t="shared" si="9"/>
        <v>0.38501757226076044</v>
      </c>
      <c r="W7">
        <f t="shared" si="10"/>
        <v>1.5400702890430417E-2</v>
      </c>
      <c r="X7">
        <f t="shared" si="11"/>
        <v>-1.6523537759841982</v>
      </c>
    </row>
    <row r="8" spans="2:30" x14ac:dyDescent="0.25">
      <c r="B8" t="s">
        <v>7</v>
      </c>
      <c r="C8">
        <f>C7-D3*C6</f>
        <v>1.1858541225631423</v>
      </c>
      <c r="J8" s="3">
        <v>0.05</v>
      </c>
      <c r="K8">
        <f t="shared" si="1"/>
        <v>1.2729507530338813</v>
      </c>
      <c r="L8">
        <f t="shared" si="2"/>
        <v>0.32203389830508472</v>
      </c>
      <c r="M8">
        <f t="shared" si="3"/>
        <v>0.50918030121355251</v>
      </c>
      <c r="N8">
        <f t="shared" si="4"/>
        <v>0.38188522591016433</v>
      </c>
      <c r="O8">
        <f t="shared" si="0"/>
        <v>1.6972676707118422E-2</v>
      </c>
      <c r="P8">
        <f t="shared" si="5"/>
        <v>-1.6535827086615973</v>
      </c>
      <c r="R8" s="3">
        <v>0.05</v>
      </c>
      <c r="S8">
        <f t="shared" si="6"/>
        <v>1.275111959745314</v>
      </c>
      <c r="T8">
        <f t="shared" si="7"/>
        <v>0.32258064516129031</v>
      </c>
      <c r="U8">
        <f t="shared" si="8"/>
        <v>0.51004478389812558</v>
      </c>
      <c r="V8">
        <f t="shared" si="9"/>
        <v>0.38253358792359426</v>
      </c>
      <c r="W8">
        <f t="shared" si="10"/>
        <v>1.9126679396179715E-2</v>
      </c>
      <c r="X8">
        <f t="shared" si="11"/>
        <v>-1.6533206255822006</v>
      </c>
    </row>
    <row r="9" spans="2:30" x14ac:dyDescent="0.25">
      <c r="B9" t="s">
        <v>8</v>
      </c>
      <c r="C9">
        <f>(1-B3)*C7</f>
        <v>1.0540925533894598</v>
      </c>
      <c r="J9" s="3">
        <v>0.06</v>
      </c>
      <c r="K9">
        <f t="shared" si="1"/>
        <v>1.2638354594210359</v>
      </c>
      <c r="L9">
        <f t="shared" si="2"/>
        <v>0.31972789115646261</v>
      </c>
      <c r="M9">
        <f t="shared" si="3"/>
        <v>0.50553418376841441</v>
      </c>
      <c r="N9">
        <f t="shared" si="4"/>
        <v>0.3791506378263107</v>
      </c>
      <c r="O9">
        <f t="shared" si="0"/>
        <v>2.0221367350736576E-2</v>
      </c>
      <c r="P9">
        <f t="shared" si="5"/>
        <v>-1.6547326263223057</v>
      </c>
      <c r="R9" s="3">
        <v>0.06</v>
      </c>
      <c r="S9">
        <f t="shared" si="6"/>
        <v>1.2669381651315619</v>
      </c>
      <c r="T9">
        <f t="shared" si="7"/>
        <v>0.32051282051282048</v>
      </c>
      <c r="U9">
        <f t="shared" si="8"/>
        <v>0.5067752660526248</v>
      </c>
      <c r="V9">
        <f t="shared" si="9"/>
        <v>0.38008144953946865</v>
      </c>
      <c r="W9">
        <f t="shared" si="10"/>
        <v>2.280488697236812E-2</v>
      </c>
      <c r="X9">
        <f t="shared" si="11"/>
        <v>-1.6543331094693743</v>
      </c>
      <c r="AA9" t="s">
        <v>21</v>
      </c>
      <c r="AB9" t="s">
        <v>31</v>
      </c>
      <c r="AC9" t="s">
        <v>32</v>
      </c>
      <c r="AD9" t="s">
        <v>22</v>
      </c>
    </row>
    <row r="10" spans="2:30" x14ac:dyDescent="0.25">
      <c r="B10" t="s">
        <v>9</v>
      </c>
      <c r="C10">
        <f>(1+E3/C9*C8)^(-1)</f>
        <v>0.33333333333333331</v>
      </c>
      <c r="J10" s="3">
        <v>7.0000000000000007E-2</v>
      </c>
      <c r="K10">
        <f t="shared" si="1"/>
        <v>1.2546579453739726</v>
      </c>
      <c r="L10">
        <f t="shared" si="2"/>
        <v>0.31740614334470985</v>
      </c>
      <c r="M10">
        <f t="shared" si="3"/>
        <v>0.50186317814958903</v>
      </c>
      <c r="N10">
        <f t="shared" si="4"/>
        <v>0.37639738361219188</v>
      </c>
      <c r="O10">
        <f t="shared" si="0"/>
        <v>2.3420281646980831E-2</v>
      </c>
      <c r="P10">
        <f t="shared" si="5"/>
        <v>-1.6559635867679026</v>
      </c>
      <c r="R10" s="3">
        <v>7.0000000000000007E-2</v>
      </c>
      <c r="S10">
        <f t="shared" si="6"/>
        <v>1.2588684952899596</v>
      </c>
      <c r="T10">
        <f t="shared" si="7"/>
        <v>0.31847133757961782</v>
      </c>
      <c r="U10">
        <f t="shared" si="8"/>
        <v>0.50354739811598392</v>
      </c>
      <c r="V10">
        <f t="shared" si="9"/>
        <v>0.377660548586988</v>
      </c>
      <c r="W10">
        <f t="shared" si="10"/>
        <v>2.6436238401089163E-2</v>
      </c>
      <c r="X10">
        <f t="shared" si="11"/>
        <v>-1.6553896768995795</v>
      </c>
      <c r="Z10" t="s">
        <v>24</v>
      </c>
      <c r="AA10">
        <v>1790</v>
      </c>
      <c r="AB10">
        <v>1530</v>
      </c>
      <c r="AC10">
        <v>1400</v>
      </c>
      <c r="AD10">
        <f>AVERAGE(AB10:AC10)</f>
        <v>1465</v>
      </c>
    </row>
    <row r="11" spans="2:30" x14ac:dyDescent="0.25">
      <c r="B11" t="s">
        <v>10</v>
      </c>
      <c r="C11">
        <f>C10*C6</f>
        <v>1.3176156917368245</v>
      </c>
      <c r="J11" s="3">
        <v>0.08</v>
      </c>
      <c r="K11">
        <f t="shared" si="1"/>
        <v>1.2454175716416562</v>
      </c>
      <c r="L11">
        <f t="shared" si="2"/>
        <v>0.31506849315068497</v>
      </c>
      <c r="M11">
        <f t="shared" si="3"/>
        <v>0.49816702865666251</v>
      </c>
      <c r="N11">
        <f t="shared" si="4"/>
        <v>0.37362527149249691</v>
      </c>
      <c r="O11">
        <f t="shared" si="0"/>
        <v>2.6568908195022004E-2</v>
      </c>
      <c r="P11">
        <f t="shared" si="5"/>
        <v>-1.657277817458825</v>
      </c>
      <c r="R11" s="3">
        <v>0.08</v>
      </c>
      <c r="S11">
        <f t="shared" si="6"/>
        <v>1.2509009731678713</v>
      </c>
      <c r="T11">
        <f t="shared" si="7"/>
        <v>0.31645569620253161</v>
      </c>
      <c r="U11">
        <f t="shared" si="8"/>
        <v>0.50036038926714843</v>
      </c>
      <c r="V11">
        <f t="shared" si="9"/>
        <v>0.37527029195036149</v>
      </c>
      <c r="W11">
        <f t="shared" si="10"/>
        <v>3.0021623356028919E-2</v>
      </c>
      <c r="X11">
        <f t="shared" si="11"/>
        <v>-1.6564888334961854</v>
      </c>
      <c r="Z11" t="s">
        <v>25</v>
      </c>
      <c r="AA11">
        <v>102500</v>
      </c>
      <c r="AB11">
        <v>86200</v>
      </c>
      <c r="AC11">
        <v>78200</v>
      </c>
      <c r="AD11">
        <f>AVERAGE(AB11:AC11)</f>
        <v>82200</v>
      </c>
    </row>
    <row r="12" spans="2:30" x14ac:dyDescent="0.25">
      <c r="B12" t="s">
        <v>11</v>
      </c>
      <c r="C12">
        <f>C10*C7</f>
        <v>0.52704627669472981</v>
      </c>
      <c r="J12" s="3">
        <v>0.09</v>
      </c>
      <c r="K12">
        <f t="shared" si="1"/>
        <v>1.2361136901860932</v>
      </c>
      <c r="L12">
        <f t="shared" si="2"/>
        <v>0.3127147766323024</v>
      </c>
      <c r="M12">
        <f t="shared" si="3"/>
        <v>0.49444547607443728</v>
      </c>
      <c r="N12">
        <f t="shared" si="4"/>
        <v>0.37083410705582798</v>
      </c>
      <c r="O12">
        <f t="shared" si="0"/>
        <v>2.9666728564466241E-2</v>
      </c>
      <c r="P12">
        <f t="shared" si="5"/>
        <v>-1.6586776238332674</v>
      </c>
      <c r="R12" s="3">
        <v>0.09</v>
      </c>
      <c r="S12">
        <f t="shared" si="6"/>
        <v>1.2430336714498345</v>
      </c>
      <c r="T12">
        <f t="shared" si="7"/>
        <v>0.31446540880503143</v>
      </c>
      <c r="U12">
        <f t="shared" si="8"/>
        <v>0.49721346857993376</v>
      </c>
      <c r="V12">
        <f t="shared" si="9"/>
        <v>0.3729101014349504</v>
      </c>
      <c r="W12">
        <f t="shared" si="10"/>
        <v>3.3561909129145535E-2</v>
      </c>
      <c r="X12">
        <f t="shared" si="11"/>
        <v>-1.6576291388465005</v>
      </c>
    </row>
    <row r="13" spans="2:30" x14ac:dyDescent="0.25">
      <c r="B13" t="s">
        <v>12</v>
      </c>
      <c r="C13">
        <f>C8*C10</f>
        <v>0.39528470752104738</v>
      </c>
      <c r="D13">
        <f>C13/C12</f>
        <v>0.75</v>
      </c>
      <c r="J13" s="3">
        <v>0.1</v>
      </c>
      <c r="K13">
        <f t="shared" si="1"/>
        <v>1.2267456440308366</v>
      </c>
      <c r="L13">
        <f t="shared" si="2"/>
        <v>0.31034482758620691</v>
      </c>
      <c r="M13">
        <f t="shared" si="3"/>
        <v>0.49069825761233471</v>
      </c>
      <c r="N13">
        <f t="shared" si="4"/>
        <v>0.3680236932092511</v>
      </c>
      <c r="O13">
        <f t="shared" si="0"/>
        <v>3.2713217174155651E-2</v>
      </c>
      <c r="P13">
        <f t="shared" si="5"/>
        <v>-1.6601653928227056</v>
      </c>
      <c r="R13" s="3">
        <v>0.1</v>
      </c>
      <c r="S13">
        <f t="shared" si="6"/>
        <v>1.2352647110032731</v>
      </c>
      <c r="T13">
        <f t="shared" si="7"/>
        <v>0.3125</v>
      </c>
      <c r="U13">
        <f t="shared" si="8"/>
        <v>0.4941058844013092</v>
      </c>
      <c r="V13">
        <f t="shared" si="9"/>
        <v>0.37057941330098193</v>
      </c>
      <c r="W13">
        <f t="shared" si="10"/>
        <v>3.7057941330098196E-2</v>
      </c>
      <c r="X13">
        <f t="shared" si="11"/>
        <v>-1.6588092042162255</v>
      </c>
    </row>
    <row r="14" spans="2:30" x14ac:dyDescent="0.25">
      <c r="J14" s="3">
        <v>0.11</v>
      </c>
      <c r="K14">
        <f t="shared" si="1"/>
        <v>1.2173127671063397</v>
      </c>
      <c r="L14">
        <f t="shared" si="2"/>
        <v>0.30795847750865052</v>
      </c>
      <c r="M14">
        <f t="shared" si="3"/>
        <v>0.48692510684253587</v>
      </c>
      <c r="N14">
        <f t="shared" si="4"/>
        <v>0.36519383013190188</v>
      </c>
      <c r="O14">
        <f t="shared" si="0"/>
        <v>3.5707841168452638E-2</v>
      </c>
      <c r="P14">
        <f t="shared" si="5"/>
        <v>-1.6617435965650325</v>
      </c>
      <c r="R14" s="3">
        <v>0.11</v>
      </c>
      <c r="S14">
        <f t="shared" si="6"/>
        <v>1.2275922593821347</v>
      </c>
      <c r="T14">
        <f t="shared" si="7"/>
        <v>0.3105590062111801</v>
      </c>
      <c r="U14">
        <f t="shared" si="8"/>
        <v>0.49103690375285391</v>
      </c>
      <c r="V14">
        <f t="shared" si="9"/>
        <v>0.36827767781464044</v>
      </c>
      <c r="W14">
        <f t="shared" si="10"/>
        <v>4.0510544559610451E-2</v>
      </c>
      <c r="X14">
        <f t="shared" si="11"/>
        <v>-1.660027690377027</v>
      </c>
      <c r="AA14" t="s">
        <v>21</v>
      </c>
      <c r="AB14" t="s">
        <v>22</v>
      </c>
    </row>
    <row r="15" spans="2:30" x14ac:dyDescent="0.25">
      <c r="J15" s="3">
        <v>0.12</v>
      </c>
      <c r="K15">
        <f t="shared" si="1"/>
        <v>1.207814384092089</v>
      </c>
      <c r="L15">
        <f t="shared" si="2"/>
        <v>0.30555555555555552</v>
      </c>
      <c r="M15">
        <f t="shared" si="3"/>
        <v>0.48312575363683569</v>
      </c>
      <c r="N15">
        <f t="shared" si="4"/>
        <v>0.36234431522762678</v>
      </c>
      <c r="O15">
        <f t="shared" si="0"/>
        <v>3.865006029094685E-2</v>
      </c>
      <c r="P15">
        <f t="shared" si="5"/>
        <v>-1.663414796328726</v>
      </c>
      <c r="R15" s="3">
        <v>0.12</v>
      </c>
      <c r="S15">
        <f t="shared" si="6"/>
        <v>1.2200145293859486</v>
      </c>
      <c r="T15">
        <f t="shared" si="7"/>
        <v>0.30864197530864196</v>
      </c>
      <c r="U15">
        <f t="shared" si="8"/>
        <v>0.4880058117543794</v>
      </c>
      <c r="V15">
        <f t="shared" si="9"/>
        <v>0.36600435881578458</v>
      </c>
      <c r="W15">
        <f t="shared" si="10"/>
        <v>4.3920523057894151E-2</v>
      </c>
      <c r="X15">
        <f t="shared" si="11"/>
        <v>-1.6612833055407898</v>
      </c>
      <c r="Z15" t="s">
        <v>23</v>
      </c>
      <c r="AA15" s="3">
        <v>0.26</v>
      </c>
      <c r="AB15" s="3">
        <v>0.44</v>
      </c>
    </row>
    <row r="16" spans="2:30" x14ac:dyDescent="0.25">
      <c r="J16" s="3">
        <v>0.13</v>
      </c>
      <c r="K16">
        <f t="shared" si="1"/>
        <v>1.1982498102554398</v>
      </c>
      <c r="L16">
        <f t="shared" si="2"/>
        <v>0.30313588850174217</v>
      </c>
      <c r="M16">
        <f t="shared" si="3"/>
        <v>0.47929992410217598</v>
      </c>
      <c r="N16">
        <f t="shared" si="4"/>
        <v>0.35947494307663203</v>
      </c>
      <c r="O16">
        <f t="shared" si="0"/>
        <v>4.1539326755521924E-2</v>
      </c>
      <c r="P16">
        <f t="shared" si="5"/>
        <v>-1.6651816466625573</v>
      </c>
      <c r="R16" s="3">
        <v>0.13</v>
      </c>
      <c r="S16">
        <f t="shared" si="6"/>
        <v>1.2125297776719244</v>
      </c>
      <c r="T16">
        <f t="shared" si="7"/>
        <v>0.30674846625766872</v>
      </c>
      <c r="U16">
        <f t="shared" si="8"/>
        <v>0.48501191106876973</v>
      </c>
      <c r="V16">
        <f t="shared" si="9"/>
        <v>0.36375893330157744</v>
      </c>
      <c r="W16">
        <f t="shared" si="10"/>
        <v>4.7288661329205069E-2</v>
      </c>
      <c r="X16">
        <f t="shared" si="11"/>
        <v>-1.6625748033945138</v>
      </c>
      <c r="Z16" t="s">
        <v>24</v>
      </c>
      <c r="AA16">
        <f>AA10</f>
        <v>1790</v>
      </c>
      <c r="AB16" s="6">
        <f>AA16*AB4/AA4</f>
        <v>1442.7498471882641</v>
      </c>
      <c r="AC16" s="4"/>
    </row>
    <row r="17" spans="10:29" x14ac:dyDescent="0.25">
      <c r="J17" s="3">
        <v>0.14000000000000001</v>
      </c>
      <c r="K17">
        <f t="shared" si="1"/>
        <v>1.1886183512870654</v>
      </c>
      <c r="L17">
        <f t="shared" si="2"/>
        <v>0.30069930069930068</v>
      </c>
      <c r="M17">
        <f t="shared" si="3"/>
        <v>0.47544734051482612</v>
      </c>
      <c r="N17">
        <f t="shared" si="4"/>
        <v>0.35658550538611972</v>
      </c>
      <c r="O17">
        <f t="shared" si="0"/>
        <v>4.4375085114717119E-2</v>
      </c>
      <c r="P17">
        <f t="shared" si="5"/>
        <v>-1.6670468997864987</v>
      </c>
      <c r="R17" s="3">
        <v>0.14000000000000001</v>
      </c>
      <c r="S17">
        <f t="shared" si="6"/>
        <v>1.2051363034178273</v>
      </c>
      <c r="T17">
        <f t="shared" si="7"/>
        <v>0.3048780487804878</v>
      </c>
      <c r="U17">
        <f t="shared" si="8"/>
        <v>0.48205452136713095</v>
      </c>
      <c r="V17">
        <f t="shared" si="9"/>
        <v>0.3615408910253482</v>
      </c>
      <c r="W17">
        <f t="shared" si="10"/>
        <v>5.0615724743548751E-2</v>
      </c>
      <c r="X17">
        <f t="shared" si="11"/>
        <v>-1.6639009812302279</v>
      </c>
      <c r="Z17" t="s">
        <v>25</v>
      </c>
      <c r="AA17">
        <f>AA11</f>
        <v>102500</v>
      </c>
      <c r="AB17" s="6">
        <f>AA17*AB5/AA5</f>
        <v>80487.767055404998</v>
      </c>
      <c r="AC17" s="4"/>
    </row>
    <row r="18" spans="10:29" x14ac:dyDescent="0.25">
      <c r="J18" s="3">
        <v>0.15</v>
      </c>
      <c r="K18">
        <f t="shared" si="1"/>
        <v>1.1789193031329481</v>
      </c>
      <c r="L18">
        <f t="shared" si="2"/>
        <v>0.2982456140350877</v>
      </c>
      <c r="M18">
        <f t="shared" si="3"/>
        <v>0.47156772125317931</v>
      </c>
      <c r="N18">
        <f t="shared" si="4"/>
        <v>0.35367579093988455</v>
      </c>
      <c r="O18">
        <f t="shared" si="0"/>
        <v>4.7156772125317936E-2</v>
      </c>
      <c r="P18">
        <f t="shared" si="5"/>
        <v>-1.6690134102407954</v>
      </c>
      <c r="R18" s="3">
        <v>0.15</v>
      </c>
      <c r="S18">
        <f t="shared" si="6"/>
        <v>1.1978324470334769</v>
      </c>
      <c r="T18">
        <f t="shared" si="7"/>
        <v>0.30303030303030304</v>
      </c>
      <c r="U18">
        <f t="shared" si="8"/>
        <v>0.47913297881339073</v>
      </c>
      <c r="V18">
        <f t="shared" si="9"/>
        <v>0.35934973411004317</v>
      </c>
      <c r="W18">
        <f t="shared" si="10"/>
        <v>5.3902460116506477E-2</v>
      </c>
      <c r="X18">
        <f t="shared" si="11"/>
        <v>-1.6652606781646142</v>
      </c>
    </row>
    <row r="19" spans="10:29" x14ac:dyDescent="0.25">
      <c r="J19" s="3">
        <v>0.16</v>
      </c>
      <c r="K19">
        <f t="shared" si="1"/>
        <v>1.1691519518228159</v>
      </c>
      <c r="L19">
        <f t="shared" si="2"/>
        <v>0.29577464788732388</v>
      </c>
      <c r="M19">
        <f t="shared" si="3"/>
        <v>0.46766078072912642</v>
      </c>
      <c r="N19">
        <f t="shared" si="4"/>
        <v>0.35074558554684487</v>
      </c>
      <c r="O19">
        <f t="shared" si="0"/>
        <v>4.9883816611106822E-2</v>
      </c>
      <c r="P19">
        <f t="shared" si="5"/>
        <v>-1.6710841398115637</v>
      </c>
      <c r="R19" s="3">
        <v>0.16</v>
      </c>
      <c r="S19">
        <f t="shared" si="6"/>
        <v>1.1906165889188174</v>
      </c>
      <c r="T19">
        <f t="shared" si="7"/>
        <v>0.30120481927710846</v>
      </c>
      <c r="U19">
        <f t="shared" si="8"/>
        <v>0.476246635567527</v>
      </c>
      <c r="V19">
        <f t="shared" si="9"/>
        <v>0.35718497667564525</v>
      </c>
      <c r="W19">
        <f t="shared" si="10"/>
        <v>5.7149596268103238E-2</v>
      </c>
      <c r="X19">
        <f t="shared" si="11"/>
        <v>-1.666652773443418</v>
      </c>
    </row>
    <row r="20" spans="10:29" x14ac:dyDescent="0.25">
      <c r="J20" s="3">
        <v>0.17</v>
      </c>
      <c r="K20">
        <f t="shared" si="1"/>
        <v>1.1593155732949445</v>
      </c>
      <c r="L20">
        <f t="shared" si="2"/>
        <v>0.29328621908127206</v>
      </c>
      <c r="M20">
        <f t="shared" si="3"/>
        <v>0.46372622931797769</v>
      </c>
      <c r="N20">
        <f t="shared" si="4"/>
        <v>0.34779467198848335</v>
      </c>
      <c r="O20">
        <f t="shared" si="0"/>
        <v>5.2555639322704156E-2</v>
      </c>
      <c r="P20">
        <f t="shared" si="5"/>
        <v>-1.6732621627528115</v>
      </c>
      <c r="R20" s="3">
        <v>0.17</v>
      </c>
      <c r="S20">
        <f t="shared" si="6"/>
        <v>1.1834871482666089</v>
      </c>
      <c r="T20">
        <f t="shared" si="7"/>
        <v>0.29940119760479045</v>
      </c>
      <c r="U20">
        <f t="shared" si="8"/>
        <v>0.47339485930664355</v>
      </c>
      <c r="V20">
        <f t="shared" si="9"/>
        <v>0.35504614447998273</v>
      </c>
      <c r="W20">
        <f t="shared" si="10"/>
        <v>6.0357844561597068E-2</v>
      </c>
      <c r="X20">
        <f t="shared" si="11"/>
        <v>-1.6680761848259775</v>
      </c>
    </row>
    <row r="21" spans="10:29" x14ac:dyDescent="0.25">
      <c r="J21" s="3">
        <v>0.18</v>
      </c>
      <c r="K21">
        <f t="shared" si="1"/>
        <v>1.14940943321723</v>
      </c>
      <c r="L21">
        <f t="shared" si="2"/>
        <v>0.29078014184397166</v>
      </c>
      <c r="M21">
        <f t="shared" si="3"/>
        <v>0.45976377328689211</v>
      </c>
      <c r="N21">
        <f t="shared" si="4"/>
        <v>0.34482282996516905</v>
      </c>
      <c r="O21">
        <f t="shared" si="0"/>
        <v>5.5171652794427054E-2</v>
      </c>
      <c r="P21">
        <f t="shared" si="5"/>
        <v>-1.6755506713264785</v>
      </c>
      <c r="R21" s="3">
        <v>0.18</v>
      </c>
      <c r="S21">
        <f t="shared" si="6"/>
        <v>1.176442581907879</v>
      </c>
      <c r="T21">
        <f t="shared" si="7"/>
        <v>0.29761904761904762</v>
      </c>
      <c r="U21">
        <f t="shared" si="8"/>
        <v>0.47057703276315171</v>
      </c>
      <c r="V21">
        <f t="shared" si="9"/>
        <v>0.35293277457236372</v>
      </c>
      <c r="W21">
        <f t="shared" si="10"/>
        <v>6.3527899423025461E-2</v>
      </c>
      <c r="X21">
        <f t="shared" si="11"/>
        <v>-1.6695298670455396</v>
      </c>
    </row>
    <row r="22" spans="10:29" x14ac:dyDescent="0.25">
      <c r="J22" s="3">
        <v>0.19</v>
      </c>
      <c r="K22">
        <f t="shared" si="1"/>
        <v>1.1394327868044427</v>
      </c>
      <c r="L22">
        <f t="shared" si="2"/>
        <v>0.28825622775800713</v>
      </c>
      <c r="M22">
        <f t="shared" si="3"/>
        <v>0.45577311472177706</v>
      </c>
      <c r="N22">
        <f t="shared" si="4"/>
        <v>0.34182983604133282</v>
      </c>
      <c r="O22">
        <f t="shared" si="0"/>
        <v>5.7731261198091771E-2</v>
      </c>
      <c r="P22">
        <f t="shared" si="5"/>
        <v>-1.677952981683938</v>
      </c>
      <c r="R22" s="3">
        <v>0.19</v>
      </c>
      <c r="S22">
        <f t="shared" si="6"/>
        <v>1.1694813831983653</v>
      </c>
      <c r="T22">
        <f t="shared" si="7"/>
        <v>0.29585798816568054</v>
      </c>
      <c r="U22">
        <f t="shared" si="8"/>
        <v>0.46779255327934616</v>
      </c>
      <c r="V22">
        <f t="shared" si="9"/>
        <v>0.35084441495950952</v>
      </c>
      <c r="W22">
        <f t="shared" si="10"/>
        <v>6.666043884230681E-2</v>
      </c>
      <c r="X22">
        <f t="shared" si="11"/>
        <v>-1.6710128103412651</v>
      </c>
      <c r="AA22" s="5"/>
    </row>
    <row r="23" spans="10:29" x14ac:dyDescent="0.25">
      <c r="J23" s="3">
        <v>0.2</v>
      </c>
      <c r="K23">
        <f t="shared" si="1"/>
        <v>1.1293848786315639</v>
      </c>
      <c r="L23">
        <f t="shared" si="2"/>
        <v>0.2857142857142857</v>
      </c>
      <c r="M23">
        <f t="shared" si="3"/>
        <v>0.45175395145262554</v>
      </c>
      <c r="N23">
        <f t="shared" si="4"/>
        <v>0.33881546358946923</v>
      </c>
      <c r="O23">
        <f t="shared" si="0"/>
        <v>6.0233860193683417E-2</v>
      </c>
      <c r="P23">
        <f t="shared" si="5"/>
        <v>-1.6804725401144498</v>
      </c>
      <c r="R23" s="3">
        <v>0.2</v>
      </c>
      <c r="S23">
        <f t="shared" si="6"/>
        <v>1.162602080944257</v>
      </c>
      <c r="T23">
        <f t="shared" si="7"/>
        <v>0.29411764705882354</v>
      </c>
      <c r="U23">
        <f t="shared" si="8"/>
        <v>0.46504083237770277</v>
      </c>
      <c r="V23">
        <f t="shared" si="9"/>
        <v>0.34878062428327711</v>
      </c>
      <c r="W23">
        <f t="shared" si="10"/>
        <v>6.975612485665543E-2</v>
      </c>
      <c r="X23">
        <f t="shared" si="11"/>
        <v>-1.6725240390580918</v>
      </c>
    </row>
    <row r="24" spans="10:29" x14ac:dyDescent="0.25">
      <c r="J24" s="3">
        <v>0.21</v>
      </c>
      <c r="K24">
        <f t="shared" si="1"/>
        <v>1.1192649424431091</v>
      </c>
      <c r="L24">
        <f t="shared" si="2"/>
        <v>0.28315412186379929</v>
      </c>
      <c r="M24">
        <f t="shared" si="3"/>
        <v>0.44770597697724357</v>
      </c>
      <c r="N24">
        <f t="shared" si="4"/>
        <v>0.33577948273293279</v>
      </c>
      <c r="O24">
        <f t="shared" si="0"/>
        <v>6.2678836776814115E-2</v>
      </c>
      <c r="P24">
        <f t="shared" si="5"/>
        <v>-1.6831129296882987</v>
      </c>
      <c r="R24" s="3">
        <v>0.21</v>
      </c>
      <c r="S24">
        <f t="shared" si="6"/>
        <v>1.1558032383656356</v>
      </c>
      <c r="T24">
        <f t="shared" si="7"/>
        <v>0.29239766081871343</v>
      </c>
      <c r="U24">
        <f t="shared" si="8"/>
        <v>0.46232129534625421</v>
      </c>
      <c r="V24">
        <f t="shared" si="9"/>
        <v>0.34674097150969074</v>
      </c>
      <c r="W24">
        <f t="shared" si="10"/>
        <v>7.281560401703506E-2</v>
      </c>
      <c r="X24">
        <f t="shared" si="11"/>
        <v>-1.6740626103108505</v>
      </c>
    </row>
    <row r="25" spans="10:29" x14ac:dyDescent="0.25">
      <c r="J25" s="3">
        <v>0.22</v>
      </c>
      <c r="K25">
        <f t="shared" si="1"/>
        <v>1.1090722009583345</v>
      </c>
      <c r="L25">
        <f t="shared" si="2"/>
        <v>0.28057553956834536</v>
      </c>
      <c r="M25">
        <f t="shared" si="3"/>
        <v>0.44362888038333376</v>
      </c>
      <c r="N25">
        <f t="shared" si="4"/>
        <v>0.33272166028750033</v>
      </c>
      <c r="O25">
        <f t="shared" si="0"/>
        <v>6.5065569122888967E-2</v>
      </c>
      <c r="P25">
        <f t="shared" si="5"/>
        <v>-1.685877877324816</v>
      </c>
      <c r="R25" s="3">
        <v>0.22</v>
      </c>
      <c r="S25">
        <f t="shared" si="6"/>
        <v>1.149083452096068</v>
      </c>
      <c r="T25">
        <f t="shared" si="7"/>
        <v>0.29069767441860467</v>
      </c>
      <c r="U25">
        <f t="shared" si="8"/>
        <v>0.45963338083842725</v>
      </c>
      <c r="V25">
        <f t="shared" si="9"/>
        <v>0.3447250356288204</v>
      </c>
      <c r="W25">
        <f t="shared" si="10"/>
        <v>7.5839507838340495E-2</v>
      </c>
      <c r="X25">
        <f t="shared" si="11"/>
        <v>-1.6756276127092489</v>
      </c>
    </row>
    <row r="26" spans="10:29" x14ac:dyDescent="0.25">
      <c r="J26" s="3">
        <v>0.23</v>
      </c>
      <c r="K26">
        <f t="shared" si="1"/>
        <v>1.0988058656722255</v>
      </c>
      <c r="L26">
        <f t="shared" si="2"/>
        <v>0.27797833935018051</v>
      </c>
      <c r="M26">
        <f t="shared" si="3"/>
        <v>0.43952234626889025</v>
      </c>
      <c r="N26">
        <f t="shared" si="4"/>
        <v>0.32964175970166776</v>
      </c>
      <c r="O26">
        <f t="shared" si="0"/>
        <v>6.7393426427896516E-2</v>
      </c>
      <c r="P26">
        <f t="shared" si="5"/>
        <v>-1.6887712613182277</v>
      </c>
      <c r="R26" s="3">
        <v>0.23</v>
      </c>
      <c r="S26">
        <f t="shared" si="6"/>
        <v>1.1424413512168998</v>
      </c>
      <c r="T26">
        <f t="shared" si="7"/>
        <v>0.28901734104046239</v>
      </c>
      <c r="U26">
        <f t="shared" si="8"/>
        <v>0.45697654048675984</v>
      </c>
      <c r="V26">
        <f t="shared" si="9"/>
        <v>0.34273240536507005</v>
      </c>
      <c r="W26">
        <f t="shared" si="10"/>
        <v>7.8828453233966117E-2</v>
      </c>
      <c r="X26">
        <f t="shared" si="11"/>
        <v>-1.6772181651405342</v>
      </c>
    </row>
    <row r="27" spans="10:29" x14ac:dyDescent="0.25">
      <c r="J27" s="3">
        <v>0.24</v>
      </c>
      <c r="K27">
        <f t="shared" si="1"/>
        <v>1.0884651366521594</v>
      </c>
      <c r="L27">
        <f t="shared" si="2"/>
        <v>0.27536231884057971</v>
      </c>
      <c r="M27">
        <f t="shared" si="3"/>
        <v>0.43538605466086377</v>
      </c>
      <c r="N27">
        <f t="shared" si="4"/>
        <v>0.32653954099564786</v>
      </c>
      <c r="O27">
        <f t="shared" si="0"/>
        <v>6.9661768745738206E-2</v>
      </c>
      <c r="P27">
        <f t="shared" si="5"/>
        <v>-1.6917971193572794</v>
      </c>
      <c r="R27" s="3">
        <v>0.24</v>
      </c>
      <c r="S27">
        <f t="shared" si="6"/>
        <v>1.1358755963248486</v>
      </c>
      <c r="T27">
        <f t="shared" si="7"/>
        <v>0.28735632183908044</v>
      </c>
      <c r="U27">
        <f t="shared" si="8"/>
        <v>0.45435023852993939</v>
      </c>
      <c r="V27">
        <f t="shared" si="9"/>
        <v>0.34076267889745471</v>
      </c>
      <c r="W27">
        <f t="shared" si="10"/>
        <v>8.1783042935389128E-2</v>
      </c>
      <c r="X27">
        <f t="shared" si="11"/>
        <v>-1.6788334156068498</v>
      </c>
    </row>
    <row r="28" spans="10:29" x14ac:dyDescent="0.25">
      <c r="J28" s="3">
        <v>0.25</v>
      </c>
      <c r="K28">
        <f t="shared" si="1"/>
        <v>1.0780492023301291</v>
      </c>
      <c r="L28">
        <f t="shared" si="2"/>
        <v>0.27272727272727271</v>
      </c>
      <c r="M28">
        <f t="shared" si="3"/>
        <v>0.43121968093205165</v>
      </c>
      <c r="N28">
        <f t="shared" si="4"/>
        <v>0.32341476069903879</v>
      </c>
      <c r="O28">
        <f t="shared" si="0"/>
        <v>7.1869946822008618E-2</v>
      </c>
      <c r="P28">
        <f t="shared" si="5"/>
        <v>-1.6949596570779146</v>
      </c>
      <c r="R28" s="3">
        <v>0.25</v>
      </c>
      <c r="S28">
        <f t="shared" si="6"/>
        <v>1.1293848786315639</v>
      </c>
      <c r="T28">
        <f t="shared" si="7"/>
        <v>0.2857142857142857</v>
      </c>
      <c r="U28">
        <f t="shared" si="8"/>
        <v>0.45175395145262554</v>
      </c>
      <c r="V28">
        <f t="shared" si="9"/>
        <v>0.33881546358946923</v>
      </c>
      <c r="W28">
        <f t="shared" si="10"/>
        <v>8.4703865897367309E-2</v>
      </c>
      <c r="X28">
        <f t="shared" si="11"/>
        <v>-1.6804725401144498</v>
      </c>
    </row>
    <row r="29" spans="10:29" x14ac:dyDescent="0.25">
      <c r="J29" s="3">
        <v>0.26</v>
      </c>
      <c r="K29">
        <f t="shared" ref="K29:K60" si="12">$C$6*L29</f>
        <v>1.0675572392904198</v>
      </c>
      <c r="L29">
        <f t="shared" ref="L29:L60" si="13">(1+$E$3/((1-J29)*$C$9)*$C$8)^(-1)</f>
        <v>0.27007299270072993</v>
      </c>
      <c r="M29">
        <f t="shared" ref="M29:M60" si="14">K29^$B$3*L29^(1-$B$3)</f>
        <v>0.42702289571616797</v>
      </c>
      <c r="N29">
        <f t="shared" ref="N29:N60" si="15">(1-J29)*$C$9/$E$3*(1-L29)</f>
        <v>0.32026717178712599</v>
      </c>
      <c r="O29">
        <f t="shared" si="0"/>
        <v>7.4017301924135803E-2</v>
      </c>
      <c r="P29">
        <f t="shared" ref="P29:P60" si="16">LN(N29)+$E$3*LN(1-L29)</f>
        <v>-1.6982632571919969</v>
      </c>
      <c r="R29" s="3">
        <v>0.26</v>
      </c>
      <c r="S29">
        <f t="shared" si="6"/>
        <v>1.1229679190938846</v>
      </c>
      <c r="T29">
        <f t="shared" si="7"/>
        <v>0.28409090909090912</v>
      </c>
      <c r="U29">
        <f t="shared" si="8"/>
        <v>0.4491871676375539</v>
      </c>
      <c r="V29">
        <f t="shared" si="9"/>
        <v>0.33689037572816538</v>
      </c>
      <c r="W29">
        <f t="shared" si="10"/>
        <v>8.7591497689323006E-2</v>
      </c>
      <c r="X29">
        <f t="shared" si="11"/>
        <v>-1.6821347416121295</v>
      </c>
    </row>
    <row r="30" spans="10:29" x14ac:dyDescent="0.25">
      <c r="J30" s="3">
        <v>0.27</v>
      </c>
      <c r="K30">
        <f t="shared" si="12"/>
        <v>1.0569884120526174</v>
      </c>
      <c r="L30">
        <f t="shared" si="13"/>
        <v>0.26739926739926739</v>
      </c>
      <c r="M30">
        <f t="shared" si="14"/>
        <v>0.42279536482104707</v>
      </c>
      <c r="N30">
        <f t="shared" si="15"/>
        <v>0.31709652361578528</v>
      </c>
      <c r="O30">
        <f t="shared" si="0"/>
        <v>7.6103165667788478E-2</v>
      </c>
      <c r="P30">
        <f t="shared" si="16"/>
        <v>-1.7017124892391351</v>
      </c>
      <c r="R30" s="3">
        <v>0.27</v>
      </c>
      <c r="S30">
        <f t="shared" si="6"/>
        <v>1.11662346757358</v>
      </c>
      <c r="T30">
        <f t="shared" si="7"/>
        <v>0.28248587570621464</v>
      </c>
      <c r="U30">
        <f t="shared" si="8"/>
        <v>0.44664938702943197</v>
      </c>
      <c r="V30">
        <f t="shared" si="9"/>
        <v>0.3349870402720741</v>
      </c>
      <c r="W30">
        <f t="shared" si="10"/>
        <v>9.0446500873460012E-2</v>
      </c>
      <c r="X30">
        <f t="shared" si="11"/>
        <v>-1.6838192489763646</v>
      </c>
    </row>
    <row r="31" spans="10:29" x14ac:dyDescent="0.25">
      <c r="J31" s="3">
        <v>0.28000000000000003</v>
      </c>
      <c r="K31">
        <f t="shared" si="12"/>
        <v>1.0463418728498313</v>
      </c>
      <c r="L31">
        <f t="shared" si="13"/>
        <v>0.26470588235294118</v>
      </c>
      <c r="M31">
        <f t="shared" si="14"/>
        <v>0.41853674913993255</v>
      </c>
      <c r="N31">
        <f t="shared" si="15"/>
        <v>0.31390256185494947</v>
      </c>
      <c r="O31">
        <f t="shared" si="0"/>
        <v>7.8126859839454096E-2</v>
      </c>
      <c r="P31">
        <f t="shared" si="16"/>
        <v>-1.7053121200132417</v>
      </c>
      <c r="R31" s="3">
        <v>0.28000000000000003</v>
      </c>
      <c r="S31">
        <f t="shared" si="6"/>
        <v>1.110350302025414</v>
      </c>
      <c r="T31">
        <f t="shared" si="7"/>
        <v>0.2808988764044944</v>
      </c>
      <c r="U31">
        <f t="shared" si="8"/>
        <v>0.44414012081016557</v>
      </c>
      <c r="V31">
        <f t="shared" si="9"/>
        <v>0.33310509060762422</v>
      </c>
      <c r="W31">
        <f t="shared" si="10"/>
        <v>9.3269425370134787E-2</v>
      </c>
      <c r="X31">
        <f t="shared" si="11"/>
        <v>-1.6855253160408079</v>
      </c>
    </row>
    <row r="32" spans="10:29" x14ac:dyDescent="0.25">
      <c r="J32" s="3">
        <v>0.28999999999999998</v>
      </c>
      <c r="K32">
        <f t="shared" si="12"/>
        <v>1.035616761402006</v>
      </c>
      <c r="L32">
        <f t="shared" si="13"/>
        <v>0.26199261992619927</v>
      </c>
      <c r="M32">
        <f t="shared" si="14"/>
        <v>0.41424670456080248</v>
      </c>
      <c r="N32">
        <f t="shared" si="15"/>
        <v>0.31068502842060186</v>
      </c>
      <c r="O32">
        <f t="shared" si="0"/>
        <v>8.0087696215088475E-2</v>
      </c>
      <c r="P32">
        <f t="shared" si="16"/>
        <v>-1.7090671247204918</v>
      </c>
      <c r="R32" s="3">
        <v>0.28999999999999998</v>
      </c>
      <c r="S32">
        <f t="shared" si="6"/>
        <v>1.1041472277124227</v>
      </c>
      <c r="T32">
        <f t="shared" si="7"/>
        <v>0.27932960893854747</v>
      </c>
      <c r="U32">
        <f t="shared" si="8"/>
        <v>0.44165889108496909</v>
      </c>
      <c r="V32">
        <f t="shared" si="9"/>
        <v>0.33124416831372683</v>
      </c>
      <c r="W32">
        <f t="shared" si="10"/>
        <v>9.606080881098078E-2</v>
      </c>
      <c r="X32">
        <f t="shared" si="11"/>
        <v>-1.6872522206679044</v>
      </c>
    </row>
    <row r="33" spans="10:24" x14ac:dyDescent="0.25">
      <c r="J33" s="3">
        <v>0.3</v>
      </c>
      <c r="K33">
        <f t="shared" si="12"/>
        <v>1.0248122046841968</v>
      </c>
      <c r="L33">
        <f t="shared" si="13"/>
        <v>0.25925925925925924</v>
      </c>
      <c r="M33">
        <f t="shared" si="14"/>
        <v>0.4099248818736787</v>
      </c>
      <c r="N33">
        <f t="shared" si="15"/>
        <v>0.30744366140525908</v>
      </c>
      <c r="O33">
        <f t="shared" si="0"/>
        <v>8.1984976374735757E-2</v>
      </c>
      <c r="P33">
        <f t="shared" si="16"/>
        <v>-1.7129826989309871</v>
      </c>
      <c r="R33" s="3">
        <v>0.3</v>
      </c>
      <c r="S33">
        <f t="shared" si="6"/>
        <v>1.0980130764473539</v>
      </c>
      <c r="T33">
        <f t="shared" si="7"/>
        <v>0.27777777777777779</v>
      </c>
      <c r="U33">
        <f t="shared" si="8"/>
        <v>0.43920523057894145</v>
      </c>
      <c r="V33">
        <f t="shared" si="9"/>
        <v>0.32940392293420617</v>
      </c>
      <c r="W33">
        <f t="shared" si="10"/>
        <v>9.8821176880261846E-2</v>
      </c>
      <c r="X33">
        <f t="shared" si="11"/>
        <v>-1.6889992638605509</v>
      </c>
    </row>
    <row r="34" spans="10:24" x14ac:dyDescent="0.25">
      <c r="J34" s="3">
        <v>0.31</v>
      </c>
      <c r="K34">
        <f t="shared" si="12"/>
        <v>1.0139273166896754</v>
      </c>
      <c r="L34">
        <f t="shared" si="13"/>
        <v>0.25650557620817843</v>
      </c>
      <c r="M34">
        <f t="shared" si="14"/>
        <v>0.40557092667587014</v>
      </c>
      <c r="N34">
        <f t="shared" si="15"/>
        <v>0.30417819500690263</v>
      </c>
      <c r="O34">
        <f t="shared" si="0"/>
        <v>8.3817991513013182E-2</v>
      </c>
      <c r="P34">
        <f t="shared" si="16"/>
        <v>-1.7170642713927098</v>
      </c>
      <c r="R34" s="3">
        <v>0.31</v>
      </c>
      <c r="S34">
        <f t="shared" si="6"/>
        <v>1.0919467058592467</v>
      </c>
      <c r="T34">
        <f t="shared" si="7"/>
        <v>0.27624309392265189</v>
      </c>
      <c r="U34">
        <f t="shared" si="8"/>
        <v>0.43677868234369865</v>
      </c>
      <c r="V34">
        <f t="shared" si="9"/>
        <v>0.32758401175777407</v>
      </c>
      <c r="W34">
        <f t="shared" si="10"/>
        <v>0.10155104364490997</v>
      </c>
      <c r="X34">
        <f t="shared" si="11"/>
        <v>-1.6907657689118039</v>
      </c>
    </row>
    <row r="35" spans="10:24" x14ac:dyDescent="0.25">
      <c r="J35" s="3">
        <v>0.32</v>
      </c>
      <c r="K35">
        <f t="shared" si="12"/>
        <v>1.002961198187732</v>
      </c>
      <c r="L35">
        <f t="shared" si="13"/>
        <v>0.25373134328358204</v>
      </c>
      <c r="M35">
        <f t="shared" si="14"/>
        <v>0.40118447927509271</v>
      </c>
      <c r="N35">
        <f t="shared" si="15"/>
        <v>0.30088835945631964</v>
      </c>
      <c r="O35">
        <f t="shared" ref="O35:O66" si="17">J35*$C$9*L35</f>
        <v>8.5586022245353138E-2</v>
      </c>
      <c r="P35">
        <f t="shared" si="16"/>
        <v>-1.7213175177833557</v>
      </c>
      <c r="R35" s="3">
        <v>0.32</v>
      </c>
      <c r="S35">
        <f t="shared" si="6"/>
        <v>1.0859469986841959</v>
      </c>
      <c r="T35">
        <f t="shared" si="7"/>
        <v>0.27472527472527469</v>
      </c>
      <c r="U35">
        <f t="shared" si="8"/>
        <v>0.4343787994736783</v>
      </c>
      <c r="V35">
        <f t="shared" si="9"/>
        <v>0.32578409960525889</v>
      </c>
      <c r="W35">
        <f t="shared" si="10"/>
        <v>0.10425091187368285</v>
      </c>
      <c r="X35">
        <f t="shared" si="11"/>
        <v>-1.692551080590774</v>
      </c>
    </row>
    <row r="36" spans="10:24" x14ac:dyDescent="0.25">
      <c r="J36" s="3">
        <v>0.33</v>
      </c>
      <c r="K36">
        <f t="shared" si="12"/>
        <v>0.99191293647603651</v>
      </c>
      <c r="L36">
        <f t="shared" si="13"/>
        <v>0.25093632958801498</v>
      </c>
      <c r="M36">
        <f t="shared" si="14"/>
        <v>0.3967651745904146</v>
      </c>
      <c r="N36">
        <f t="shared" si="15"/>
        <v>0.29757388094281095</v>
      </c>
      <c r="O36">
        <f t="shared" si="17"/>
        <v>8.7288338409891239E-2</v>
      </c>
      <c r="P36">
        <f t="shared" si="16"/>
        <v>-1.7257483754834764</v>
      </c>
      <c r="R36" s="3">
        <v>0.33</v>
      </c>
      <c r="S36">
        <f t="shared" si="6"/>
        <v>1.0800128620793643</v>
      </c>
      <c r="T36">
        <f t="shared" si="7"/>
        <v>0.27322404371584696</v>
      </c>
      <c r="U36">
        <f t="shared" si="8"/>
        <v>0.43200514483174568</v>
      </c>
      <c r="V36">
        <f t="shared" si="9"/>
        <v>0.32400385862380937</v>
      </c>
      <c r="W36">
        <f t="shared" si="10"/>
        <v>0.1069212733458571</v>
      </c>
      <c r="X36">
        <f t="shared" si="11"/>
        <v>-1.6943545643629421</v>
      </c>
    </row>
    <row r="37" spans="10:24" x14ac:dyDescent="0.25">
      <c r="J37" s="3">
        <v>0.34</v>
      </c>
      <c r="K37">
        <f t="shared" si="12"/>
        <v>0.98078160512741064</v>
      </c>
      <c r="L37">
        <f t="shared" si="13"/>
        <v>0.24812030075187966</v>
      </c>
      <c r="M37">
        <f t="shared" si="14"/>
        <v>0.39231264205096422</v>
      </c>
      <c r="N37">
        <f t="shared" si="15"/>
        <v>0.29423448153822324</v>
      </c>
      <c r="O37">
        <f t="shared" si="17"/>
        <v>8.8924198864885243E-2</v>
      </c>
      <c r="P37">
        <f t="shared" si="16"/>
        <v>-1.7303630594631545</v>
      </c>
      <c r="R37" s="3">
        <v>0.34</v>
      </c>
      <c r="S37">
        <f t="shared" si="6"/>
        <v>1.074143226959368</v>
      </c>
      <c r="T37">
        <f t="shared" si="7"/>
        <v>0.27173913043478265</v>
      </c>
      <c r="U37">
        <f t="shared" si="8"/>
        <v>0.4296572907837472</v>
      </c>
      <c r="V37">
        <f t="shared" si="9"/>
        <v>0.32224296808781033</v>
      </c>
      <c r="W37">
        <f t="shared" si="10"/>
        <v>0.10956260914985552</v>
      </c>
      <c r="X37">
        <f t="shared" si="11"/>
        <v>-1.6961756056432309</v>
      </c>
    </row>
    <row r="38" spans="10:24" x14ac:dyDescent="0.25">
      <c r="J38" s="3">
        <v>0.35</v>
      </c>
      <c r="K38">
        <f t="shared" si="12"/>
        <v>0.96956626373087096</v>
      </c>
      <c r="L38">
        <f t="shared" si="13"/>
        <v>0.24528301886792456</v>
      </c>
      <c r="M38">
        <f t="shared" si="14"/>
        <v>0.38782650549234837</v>
      </c>
      <c r="N38">
        <f t="shared" si="15"/>
        <v>0.29086987911926127</v>
      </c>
      <c r="O38">
        <f t="shared" si="17"/>
        <v>9.0492851281547979E-2</v>
      </c>
      <c r="P38">
        <f t="shared" si="16"/>
        <v>-1.7351680793842852</v>
      </c>
      <c r="R38" s="3">
        <v>0.35</v>
      </c>
      <c r="S38">
        <f t="shared" si="6"/>
        <v>1.068337047354182</v>
      </c>
      <c r="T38">
        <f t="shared" si="7"/>
        <v>0.27027027027027023</v>
      </c>
      <c r="U38">
        <f t="shared" si="8"/>
        <v>0.4273348189416728</v>
      </c>
      <c r="V38">
        <f t="shared" si="9"/>
        <v>0.32050111420625471</v>
      </c>
      <c r="W38">
        <f t="shared" si="10"/>
        <v>0.11217538997218914</v>
      </c>
      <c r="X38">
        <f t="shared" si="11"/>
        <v>-1.6980136090802511</v>
      </c>
    </row>
    <row r="39" spans="10:24" x14ac:dyDescent="0.25">
      <c r="J39" s="3">
        <v>0.36</v>
      </c>
      <c r="K39">
        <f t="shared" si="12"/>
        <v>0.95826595762678146</v>
      </c>
      <c r="L39">
        <f t="shared" si="13"/>
        <v>0.24242424242424243</v>
      </c>
      <c r="M39">
        <f t="shared" si="14"/>
        <v>0.38330638305071257</v>
      </c>
      <c r="N39">
        <f t="shared" si="15"/>
        <v>0.28747978728803447</v>
      </c>
      <c r="O39">
        <f t="shared" si="17"/>
        <v>9.1993531932171052E-2</v>
      </c>
      <c r="P39">
        <f t="shared" si="16"/>
        <v>-1.7401702580316223</v>
      </c>
      <c r="R39" s="3">
        <v>0.36</v>
      </c>
      <c r="S39">
        <f t="shared" si="6"/>
        <v>1.0625932997877616</v>
      </c>
      <c r="T39">
        <f t="shared" si="7"/>
        <v>0.26881720430107525</v>
      </c>
      <c r="U39">
        <f t="shared" si="8"/>
        <v>0.42503731991510463</v>
      </c>
      <c r="V39">
        <f t="shared" si="9"/>
        <v>0.31877798993632861</v>
      </c>
      <c r="W39">
        <f t="shared" si="10"/>
        <v>0.1147600763770783</v>
      </c>
      <c r="X39">
        <f t="shared" si="11"/>
        <v>-1.699867997870246</v>
      </c>
    </row>
    <row r="40" spans="10:24" x14ac:dyDescent="0.25">
      <c r="J40" s="3">
        <v>0.37</v>
      </c>
      <c r="K40">
        <f t="shared" si="12"/>
        <v>0.9468797176359689</v>
      </c>
      <c r="L40">
        <f t="shared" si="13"/>
        <v>0.23954372623574144</v>
      </c>
      <c r="M40">
        <f t="shared" si="14"/>
        <v>0.37875188705438756</v>
      </c>
      <c r="N40">
        <f t="shared" si="15"/>
        <v>0.28406391529079072</v>
      </c>
      <c r="O40">
        <f t="shared" si="17"/>
        <v>9.3425465473415611E-2</v>
      </c>
      <c r="P40">
        <f t="shared" si="16"/>
        <v>-1.745376751198229</v>
      </c>
      <c r="R40" s="3">
        <v>0.37</v>
      </c>
      <c r="S40">
        <f t="shared" si="6"/>
        <v>1.0569109826765972</v>
      </c>
      <c r="T40">
        <f t="shared" si="7"/>
        <v>0.26737967914438504</v>
      </c>
      <c r="U40">
        <f t="shared" si="8"/>
        <v>0.42276439307063884</v>
      </c>
      <c r="V40">
        <f t="shared" si="9"/>
        <v>0.31707329480297919</v>
      </c>
      <c r="W40">
        <f t="shared" si="10"/>
        <v>0.11731711907710229</v>
      </c>
      <c r="X40">
        <f t="shared" si="11"/>
        <v>-1.7017382130992982</v>
      </c>
    </row>
    <row r="41" spans="10:24" x14ac:dyDescent="0.25">
      <c r="J41" s="3">
        <v>0.38</v>
      </c>
      <c r="K41">
        <f t="shared" si="12"/>
        <v>0.93540655978263121</v>
      </c>
      <c r="L41">
        <f t="shared" si="13"/>
        <v>0.23664122137404581</v>
      </c>
      <c r="M41">
        <f t="shared" si="14"/>
        <v>0.37416262391305238</v>
      </c>
      <c r="N41">
        <f t="shared" si="15"/>
        <v>0.28062196793478938</v>
      </c>
      <c r="O41">
        <f t="shared" si="17"/>
        <v>9.4787864724639986E-2</v>
      </c>
      <c r="P41">
        <f t="shared" si="16"/>
        <v>-1.7507950691650382</v>
      </c>
      <c r="R41" s="3">
        <v>0.38</v>
      </c>
      <c r="S41">
        <f t="shared" si="6"/>
        <v>1.0512891157474664</v>
      </c>
      <c r="T41">
        <f t="shared" si="7"/>
        <v>0.26595744680851063</v>
      </c>
      <c r="U41">
        <f t="shared" si="8"/>
        <v>0.42051564629898652</v>
      </c>
      <c r="V41">
        <f t="shared" si="9"/>
        <v>0.31538673472423995</v>
      </c>
      <c r="W41">
        <f t="shared" si="10"/>
        <v>0.11984695919521118</v>
      </c>
      <c r="X41">
        <f t="shared" si="11"/>
        <v>-1.7036237131124967</v>
      </c>
    </row>
    <row r="42" spans="10:24" x14ac:dyDescent="0.25">
      <c r="J42" s="3">
        <v>0.39</v>
      </c>
      <c r="K42">
        <f t="shared" si="12"/>
        <v>0.92384548501087693</v>
      </c>
      <c r="L42">
        <f t="shared" si="13"/>
        <v>0.23371647509578544</v>
      </c>
      <c r="M42">
        <f t="shared" si="14"/>
        <v>0.36953819400435078</v>
      </c>
      <c r="N42">
        <f t="shared" si="15"/>
        <v>0.2771536455032631</v>
      </c>
      <c r="O42">
        <f t="shared" si="17"/>
        <v>9.6079930441131223E-2</v>
      </c>
      <c r="P42">
        <f t="shared" si="16"/>
        <v>-1.7564330999301419</v>
      </c>
      <c r="R42" s="3">
        <v>0.39</v>
      </c>
      <c r="S42">
        <f t="shared" si="6"/>
        <v>1.0457267394736702</v>
      </c>
      <c r="T42">
        <f t="shared" si="7"/>
        <v>0.26455026455026454</v>
      </c>
      <c r="U42">
        <f t="shared" si="8"/>
        <v>0.41829069578946809</v>
      </c>
      <c r="V42">
        <f t="shared" si="9"/>
        <v>0.31371802184210107</v>
      </c>
      <c r="W42">
        <f t="shared" si="10"/>
        <v>0.12235002851841942</v>
      </c>
      <c r="X42">
        <f t="shared" si="11"/>
        <v>-1.7055239729087788</v>
      </c>
    </row>
    <row r="43" spans="10:24" x14ac:dyDescent="0.25">
      <c r="J43" s="3">
        <v>0.4</v>
      </c>
      <c r="K43">
        <f t="shared" si="12"/>
        <v>0.91219547889472452</v>
      </c>
      <c r="L43">
        <f t="shared" si="13"/>
        <v>0.23076923076923073</v>
      </c>
      <c r="M43">
        <f t="shared" si="14"/>
        <v>0.36487819155788981</v>
      </c>
      <c r="N43">
        <f t="shared" si="15"/>
        <v>0.27365864366841741</v>
      </c>
      <c r="O43">
        <f t="shared" si="17"/>
        <v>9.730085108210397E-2</v>
      </c>
      <c r="P43">
        <f t="shared" si="16"/>
        <v>-1.762299134361448</v>
      </c>
      <c r="R43" s="3">
        <v>0.4</v>
      </c>
      <c r="S43">
        <f t="shared" si="6"/>
        <v>1.040222914529072</v>
      </c>
      <c r="T43">
        <f t="shared" si="7"/>
        <v>0.26315789473684209</v>
      </c>
      <c r="U43">
        <f t="shared" si="8"/>
        <v>0.4160891658116288</v>
      </c>
      <c r="V43">
        <f t="shared" si="9"/>
        <v>0.31206687435872166</v>
      </c>
      <c r="W43">
        <f t="shared" si="10"/>
        <v>0.12482674974348867</v>
      </c>
      <c r="X43">
        <f t="shared" si="11"/>
        <v>-1.7074384835602556</v>
      </c>
    </row>
    <row r="44" spans="10:24" x14ac:dyDescent="0.25">
      <c r="J44" s="3">
        <v>0.41</v>
      </c>
      <c r="K44">
        <f t="shared" si="12"/>
        <v>0.90045551134138213</v>
      </c>
      <c r="L44">
        <f t="shared" si="13"/>
        <v>0.22779922779922782</v>
      </c>
      <c r="M44">
        <f t="shared" si="14"/>
        <v>0.36018220453655281</v>
      </c>
      <c r="N44">
        <f t="shared" si="15"/>
        <v>0.27013665340241466</v>
      </c>
      <c r="O44">
        <f t="shared" si="17"/>
        <v>9.844980257332446E-2</v>
      </c>
      <c r="P44">
        <f t="shared" si="16"/>
        <v>-1.7684018934667456</v>
      </c>
      <c r="R44" s="3">
        <v>0.41</v>
      </c>
      <c r="S44">
        <f t="shared" si="6"/>
        <v>1.0347767212592862</v>
      </c>
      <c r="T44">
        <f t="shared" si="7"/>
        <v>0.26178010471204188</v>
      </c>
      <c r="U44">
        <f t="shared" si="8"/>
        <v>0.41391068850371449</v>
      </c>
      <c r="V44">
        <f t="shared" si="9"/>
        <v>0.31043301637778598</v>
      </c>
      <c r="W44">
        <f t="shared" si="10"/>
        <v>0.12727753671489225</v>
      </c>
      <c r="X44">
        <f t="shared" si="11"/>
        <v>-1.7093667516548967</v>
      </c>
    </row>
    <row r="45" spans="10:24" x14ac:dyDescent="0.25">
      <c r="J45" s="3">
        <v>0.42</v>
      </c>
      <c r="K45">
        <f t="shared" si="12"/>
        <v>0.88862453628762594</v>
      </c>
      <c r="L45">
        <f t="shared" si="13"/>
        <v>0.22480620155038761</v>
      </c>
      <c r="M45">
        <f t="shared" si="14"/>
        <v>0.35544981451505042</v>
      </c>
      <c r="N45">
        <f t="shared" si="15"/>
        <v>0.26658736088628782</v>
      </c>
      <c r="O45">
        <f t="shared" si="17"/>
        <v>9.9525948064214109E-2</v>
      </c>
      <c r="P45">
        <f t="shared" si="16"/>
        <v>-1.7747505579984895</v>
      </c>
      <c r="R45" s="3">
        <v>0.42</v>
      </c>
      <c r="S45">
        <f t="shared" si="6"/>
        <v>1.029387259169394</v>
      </c>
      <c r="T45">
        <f t="shared" si="7"/>
        <v>0.26041666666666663</v>
      </c>
      <c r="U45">
        <f t="shared" si="8"/>
        <v>0.41175490366775763</v>
      </c>
      <c r="V45">
        <f t="shared" si="9"/>
        <v>0.30881617775081832</v>
      </c>
      <c r="W45">
        <f t="shared" si="10"/>
        <v>0.12970279465534368</v>
      </c>
      <c r="X45">
        <f t="shared" si="11"/>
        <v>-1.7113082987614869</v>
      </c>
    </row>
    <row r="46" spans="10:24" x14ac:dyDescent="0.25">
      <c r="J46" s="3">
        <v>0.43</v>
      </c>
      <c r="K46">
        <f t="shared" si="12"/>
        <v>0.87670149138909337</v>
      </c>
      <c r="L46">
        <f t="shared" si="13"/>
        <v>0.22178988326848248</v>
      </c>
      <c r="M46">
        <f t="shared" si="14"/>
        <v>0.35068059655563733</v>
      </c>
      <c r="N46">
        <f t="shared" si="15"/>
        <v>0.26301044741672813</v>
      </c>
      <c r="O46">
        <f t="shared" si="17"/>
        <v>0.10052843767928273</v>
      </c>
      <c r="P46">
        <f t="shared" si="16"/>
        <v>-1.7813548006370314</v>
      </c>
      <c r="R46" s="3">
        <v>0.43</v>
      </c>
      <c r="S46">
        <f t="shared" si="6"/>
        <v>1.024053646427584</v>
      </c>
      <c r="T46">
        <f t="shared" si="7"/>
        <v>0.2590673575129534</v>
      </c>
      <c r="U46">
        <f t="shared" si="8"/>
        <v>0.40962145857103355</v>
      </c>
      <c r="V46">
        <f t="shared" si="9"/>
        <v>0.3072160939282752</v>
      </c>
      <c r="W46">
        <f t="shared" si="10"/>
        <v>0.13210292038915833</v>
      </c>
      <c r="X46">
        <f t="shared" si="11"/>
        <v>-1.7132626609158488</v>
      </c>
    </row>
    <row r="47" spans="10:24" x14ac:dyDescent="0.25">
      <c r="J47" s="3">
        <v>0.44</v>
      </c>
      <c r="K47">
        <f t="shared" si="12"/>
        <v>0.86468529770229108</v>
      </c>
      <c r="L47">
        <f t="shared" si="13"/>
        <v>0.21875</v>
      </c>
      <c r="M47">
        <f t="shared" si="14"/>
        <v>0.34587411908091642</v>
      </c>
      <c r="N47">
        <f t="shared" si="15"/>
        <v>0.25940558931068741</v>
      </c>
      <c r="O47">
        <f t="shared" si="17"/>
        <v>0.1014564082637355</v>
      </c>
      <c r="P47">
        <f t="shared" si="16"/>
        <v>-1.7882248210262734</v>
      </c>
      <c r="R47" s="3">
        <v>0.44</v>
      </c>
      <c r="S47">
        <f t="shared" si="6"/>
        <v>1.0187750193841427</v>
      </c>
      <c r="T47">
        <f t="shared" si="7"/>
        <v>0.25773195876288663</v>
      </c>
      <c r="U47">
        <f t="shared" si="8"/>
        <v>0.40751000775365703</v>
      </c>
      <c r="V47">
        <f t="shared" si="9"/>
        <v>0.30563250581524287</v>
      </c>
      <c r="W47">
        <f t="shared" si="10"/>
        <v>0.13447830255870685</v>
      </c>
      <c r="X47">
        <f t="shared" si="11"/>
        <v>-1.7152293881273566</v>
      </c>
    </row>
    <row r="48" spans="10:24" x14ac:dyDescent="0.25">
      <c r="J48" s="3">
        <v>0.45</v>
      </c>
      <c r="K48">
        <f t="shared" si="12"/>
        <v>0.8525748593591217</v>
      </c>
      <c r="L48">
        <f t="shared" si="13"/>
        <v>0.2156862745098039</v>
      </c>
      <c r="M48">
        <f t="shared" si="14"/>
        <v>0.34102994374364864</v>
      </c>
      <c r="N48">
        <f t="shared" si="15"/>
        <v>0.25577245780773661</v>
      </c>
      <c r="O48">
        <f t="shared" si="17"/>
        <v>0.10230898312309462</v>
      </c>
      <c r="P48">
        <f t="shared" si="16"/>
        <v>-1.7953713839702399</v>
      </c>
      <c r="R48" s="3">
        <v>0.45</v>
      </c>
      <c r="S48">
        <f t="shared" si="6"/>
        <v>1.0135505321052498</v>
      </c>
      <c r="T48">
        <f t="shared" si="7"/>
        <v>0.25641025641025644</v>
      </c>
      <c r="U48">
        <f t="shared" si="8"/>
        <v>0.40542021284209995</v>
      </c>
      <c r="V48">
        <f t="shared" si="9"/>
        <v>0.30406515963157493</v>
      </c>
      <c r="W48">
        <f t="shared" si="10"/>
        <v>0.13682932183420873</v>
      </c>
      <c r="X48">
        <f t="shared" si="11"/>
        <v>-1.7172080439048329</v>
      </c>
    </row>
    <row r="49" spans="10:24" x14ac:dyDescent="0.25">
      <c r="J49" s="3">
        <v>0.46</v>
      </c>
      <c r="K49">
        <f t="shared" si="12"/>
        <v>0.84036906323372262</v>
      </c>
      <c r="L49">
        <f t="shared" si="13"/>
        <v>0.21259842519685038</v>
      </c>
      <c r="M49">
        <f t="shared" si="14"/>
        <v>0.33614762529348902</v>
      </c>
      <c r="N49">
        <f t="shared" si="15"/>
        <v>0.25211071897011689</v>
      </c>
      <c r="O49">
        <f t="shared" si="17"/>
        <v>0.10308527175667001</v>
      </c>
      <c r="P49">
        <f t="shared" si="16"/>
        <v>-1.802805861138743</v>
      </c>
      <c r="R49" s="3">
        <v>0.46</v>
      </c>
      <c r="S49">
        <f t="shared" si="6"/>
        <v>1.008379355921039</v>
      </c>
      <c r="T49">
        <f t="shared" si="7"/>
        <v>0.25510204081632648</v>
      </c>
      <c r="U49">
        <f t="shared" si="8"/>
        <v>0.40335174236841559</v>
      </c>
      <c r="V49">
        <f t="shared" si="9"/>
        <v>0.30251380677631179</v>
      </c>
      <c r="W49">
        <f t="shared" si="10"/>
        <v>0.13915635111710342</v>
      </c>
      <c r="X49">
        <f t="shared" si="11"/>
        <v>-1.7191982048009513</v>
      </c>
    </row>
    <row r="50" spans="10:24" x14ac:dyDescent="0.25">
      <c r="J50" s="3">
        <v>0.47</v>
      </c>
      <c r="K50">
        <f t="shared" si="12"/>
        <v>0.82806677860140343</v>
      </c>
      <c r="L50">
        <f t="shared" si="13"/>
        <v>0.20948616600790509</v>
      </c>
      <c r="M50">
        <f t="shared" si="14"/>
        <v>0.33122671144056132</v>
      </c>
      <c r="N50">
        <f t="shared" si="15"/>
        <v>0.24842003358042114</v>
      </c>
      <c r="O50">
        <f t="shared" si="17"/>
        <v>0.10378436958470924</v>
      </c>
      <c r="P50">
        <f t="shared" si="16"/>
        <v>-1.8105402766758498</v>
      </c>
      <c r="R50" s="3">
        <v>0.47</v>
      </c>
      <c r="S50">
        <f t="shared" si="6"/>
        <v>1.0032606789874299</v>
      </c>
      <c r="T50">
        <f t="shared" si="7"/>
        <v>0.25380710659898476</v>
      </c>
      <c r="U50">
        <f t="shared" si="8"/>
        <v>0.4013042715949719</v>
      </c>
      <c r="V50">
        <f t="shared" si="9"/>
        <v>0.30097820369622902</v>
      </c>
      <c r="W50">
        <f t="shared" si="10"/>
        <v>0.14145975573722763</v>
      </c>
      <c r="X50">
        <f t="shared" si="11"/>
        <v>-1.7211994599743274</v>
      </c>
    </row>
    <row r="51" spans="10:24" x14ac:dyDescent="0.25">
      <c r="J51" s="3">
        <v>0.48</v>
      </c>
      <c r="K51">
        <f t="shared" si="12"/>
        <v>0.81566685678946282</v>
      </c>
      <c r="L51">
        <f t="shared" si="13"/>
        <v>0.20634920634920637</v>
      </c>
      <c r="M51">
        <f t="shared" si="14"/>
        <v>0.32626674271578515</v>
      </c>
      <c r="N51">
        <f t="shared" si="15"/>
        <v>0.24470005703683889</v>
      </c>
      <c r="O51">
        <f t="shared" si="17"/>
        <v>0.10440535766905125</v>
      </c>
      <c r="P51">
        <f t="shared" si="16"/>
        <v>-1.8185873571573867</v>
      </c>
      <c r="R51" s="3">
        <v>0.48</v>
      </c>
      <c r="S51">
        <f t="shared" si="6"/>
        <v>0.9981937058612308</v>
      </c>
      <c r="T51">
        <f t="shared" si="7"/>
        <v>0.25252525252525254</v>
      </c>
      <c r="U51">
        <f t="shared" si="8"/>
        <v>0.3992774823444924</v>
      </c>
      <c r="V51">
        <f t="shared" si="9"/>
        <v>0.29945811175836928</v>
      </c>
      <c r="W51">
        <f t="shared" si="10"/>
        <v>0.14373989364401726</v>
      </c>
      <c r="X51">
        <f t="shared" si="11"/>
        <v>-1.7232114107685064</v>
      </c>
    </row>
    <row r="52" spans="10:24" x14ac:dyDescent="0.25">
      <c r="J52" s="3">
        <v>0.49</v>
      </c>
      <c r="K52">
        <f t="shared" si="12"/>
        <v>0.80316813081965788</v>
      </c>
      <c r="L52">
        <f t="shared" si="13"/>
        <v>0.20318725099601592</v>
      </c>
      <c r="M52">
        <f t="shared" si="14"/>
        <v>0.32126725232786313</v>
      </c>
      <c r="N52">
        <f t="shared" si="15"/>
        <v>0.24095043924589743</v>
      </c>
      <c r="O52">
        <f t="shared" si="17"/>
        <v>0.10494730242710198</v>
      </c>
      <c r="P52">
        <f t="shared" si="16"/>
        <v>-1.8269605864043788</v>
      </c>
      <c r="R52" s="3">
        <v>0.49</v>
      </c>
      <c r="S52">
        <f t="shared" si="6"/>
        <v>0.99317765708805861</v>
      </c>
      <c r="T52">
        <f t="shared" si="7"/>
        <v>0.25125628140703515</v>
      </c>
      <c r="U52">
        <f t="shared" si="8"/>
        <v>0.3972710628352234</v>
      </c>
      <c r="V52">
        <f t="shared" si="9"/>
        <v>0.29795329712641766</v>
      </c>
      <c r="W52">
        <f t="shared" si="10"/>
        <v>0.14599711559194464</v>
      </c>
      <c r="X52">
        <f t="shared" si="11"/>
        <v>-1.7252336703071087</v>
      </c>
    </row>
    <row r="53" spans="10:24" x14ac:dyDescent="0.25">
      <c r="J53" s="3">
        <v>0.5</v>
      </c>
      <c r="K53">
        <f t="shared" si="12"/>
        <v>0.79056941504209477</v>
      </c>
      <c r="L53">
        <f t="shared" si="13"/>
        <v>0.2</v>
      </c>
      <c r="M53">
        <f t="shared" si="14"/>
        <v>0.31622776601683794</v>
      </c>
      <c r="N53">
        <f t="shared" si="15"/>
        <v>0.23717082451262847</v>
      </c>
      <c r="O53">
        <f t="shared" si="17"/>
        <v>0.10540925533894599</v>
      </c>
      <c r="P53">
        <f t="shared" si="16"/>
        <v>-1.835674265729621</v>
      </c>
      <c r="R53" s="3">
        <v>0.5</v>
      </c>
      <c r="S53">
        <f t="shared" si="6"/>
        <v>0.98821176880261841</v>
      </c>
      <c r="T53">
        <f t="shared" si="7"/>
        <v>0.25</v>
      </c>
      <c r="U53">
        <f t="shared" si="8"/>
        <v>0.39528470752104738</v>
      </c>
      <c r="V53">
        <f t="shared" si="9"/>
        <v>0.29646353064078557</v>
      </c>
      <c r="W53">
        <f t="shared" si="10"/>
        <v>0.14823176532039278</v>
      </c>
      <c r="X53">
        <f t="shared" si="11"/>
        <v>-1.7272658631044266</v>
      </c>
    </row>
    <row r="54" spans="10:24" x14ac:dyDescent="0.25">
      <c r="J54" s="3">
        <v>0.51</v>
      </c>
      <c r="K54">
        <f t="shared" si="12"/>
        <v>0.77786950476029404</v>
      </c>
      <c r="L54">
        <f t="shared" si="13"/>
        <v>0.19678714859437751</v>
      </c>
      <c r="M54">
        <f t="shared" si="14"/>
        <v>0.31114780190411762</v>
      </c>
      <c r="N54">
        <f t="shared" si="15"/>
        <v>0.23336085142808821</v>
      </c>
      <c r="O54">
        <f t="shared" si="17"/>
        <v>0.10579025264740001</v>
      </c>
      <c r="P54">
        <f t="shared" si="16"/>
        <v>-1.8447435802761996</v>
      </c>
      <c r="R54" s="3">
        <v>0.51</v>
      </c>
      <c r="S54">
        <f t="shared" si="6"/>
        <v>0.98329529234091373</v>
      </c>
      <c r="T54">
        <f t="shared" si="7"/>
        <v>0.24875621890547261</v>
      </c>
      <c r="U54">
        <f t="shared" si="8"/>
        <v>0.39331811693636554</v>
      </c>
      <c r="V54">
        <f t="shared" si="9"/>
        <v>0.29498858770227415</v>
      </c>
      <c r="W54">
        <f t="shared" si="10"/>
        <v>0.15044417972815982</v>
      </c>
      <c r="X54">
        <f t="shared" si="11"/>
        <v>-1.7293076246907912</v>
      </c>
    </row>
    <row r="55" spans="10:24" x14ac:dyDescent="0.25">
      <c r="J55" s="3">
        <v>0.52</v>
      </c>
      <c r="K55">
        <f t="shared" si="12"/>
        <v>0.76506717584718842</v>
      </c>
      <c r="L55">
        <f t="shared" si="13"/>
        <v>0.19354838709677419</v>
      </c>
      <c r="M55">
        <f t="shared" si="14"/>
        <v>0.30602687033887532</v>
      </c>
      <c r="N55">
        <f t="shared" si="15"/>
        <v>0.22952015275415652</v>
      </c>
      <c r="O55">
        <f t="shared" si="17"/>
        <v>0.10608931505081017</v>
      </c>
      <c r="P55">
        <f t="shared" si="16"/>
        <v>-1.8541846722019202</v>
      </c>
      <c r="R55" s="3">
        <v>0.52</v>
      </c>
      <c r="S55">
        <f t="shared" si="6"/>
        <v>0.97842749386397865</v>
      </c>
      <c r="T55">
        <f t="shared" si="7"/>
        <v>0.24752475247524752</v>
      </c>
      <c r="U55">
        <f t="shared" si="8"/>
        <v>0.39137099754559146</v>
      </c>
      <c r="V55">
        <f t="shared" si="9"/>
        <v>0.29352824815919365</v>
      </c>
      <c r="W55">
        <f t="shared" si="10"/>
        <v>0.15263468904278071</v>
      </c>
      <c r="X55">
        <f t="shared" si="11"/>
        <v>-1.731358601252079</v>
      </c>
    </row>
    <row r="56" spans="10:24" x14ac:dyDescent="0.25">
      <c r="J56" s="3">
        <v>0.53</v>
      </c>
      <c r="K56">
        <f t="shared" si="12"/>
        <v>0.75216118435179047</v>
      </c>
      <c r="L56">
        <f t="shared" si="13"/>
        <v>0.19028340080971659</v>
      </c>
      <c r="M56">
        <f t="shared" si="14"/>
        <v>0.30086447374071618</v>
      </c>
      <c r="N56">
        <f t="shared" si="15"/>
        <v>0.22564835530553715</v>
      </c>
      <c r="O56">
        <f t="shared" si="17"/>
        <v>0.1063054473883864</v>
      </c>
      <c r="P56">
        <f t="shared" si="16"/>
        <v>-1.8640147215747387</v>
      </c>
      <c r="R56" s="3">
        <v>0.53</v>
      </c>
      <c r="S56">
        <f t="shared" si="6"/>
        <v>0.97360765399272742</v>
      </c>
      <c r="T56">
        <f t="shared" si="7"/>
        <v>0.2463054187192118</v>
      </c>
      <c r="U56">
        <f t="shared" si="8"/>
        <v>0.38944306159709097</v>
      </c>
      <c r="V56">
        <f t="shared" si="9"/>
        <v>0.29208229619781834</v>
      </c>
      <c r="W56">
        <f t="shared" si="10"/>
        <v>0.15480361698484374</v>
      </c>
      <c r="X56">
        <f t="shared" si="11"/>
        <v>-1.7334184492827476</v>
      </c>
    </row>
    <row r="57" spans="10:24" x14ac:dyDescent="0.25">
      <c r="J57" s="3">
        <v>0.54</v>
      </c>
      <c r="K57">
        <f t="shared" si="12"/>
        <v>0.73915026609626755</v>
      </c>
      <c r="L57">
        <f t="shared" si="13"/>
        <v>0.18699186991869921</v>
      </c>
      <c r="M57">
        <f t="shared" si="14"/>
        <v>0.29566010643850699</v>
      </c>
      <c r="N57">
        <f t="shared" si="15"/>
        <v>0.22174507982888025</v>
      </c>
      <c r="O57">
        <f t="shared" si="17"/>
        <v>0.10643763831786254</v>
      </c>
      <c r="P57">
        <f t="shared" si="16"/>
        <v>-1.8742520359745511</v>
      </c>
      <c r="R57" s="3">
        <v>0.54</v>
      </c>
      <c r="S57">
        <f t="shared" si="6"/>
        <v>0.96883506745354742</v>
      </c>
      <c r="T57">
        <f t="shared" si="7"/>
        <v>0.24509803921568626</v>
      </c>
      <c r="U57">
        <f t="shared" si="8"/>
        <v>0.38753402698141898</v>
      </c>
      <c r="V57">
        <f t="shared" si="9"/>
        <v>0.2906505202360643</v>
      </c>
      <c r="W57">
        <f t="shared" si="10"/>
        <v>0.15695128092747473</v>
      </c>
      <c r="X57">
        <f t="shared" si="11"/>
        <v>-1.7354868352518178</v>
      </c>
    </row>
    <row r="58" spans="10:24" x14ac:dyDescent="0.25">
      <c r="J58" s="3">
        <v>0.55000000000000004</v>
      </c>
      <c r="K58">
        <f t="shared" si="12"/>
        <v>0.72603313626314814</v>
      </c>
      <c r="L58">
        <f t="shared" si="13"/>
        <v>0.18367346938775508</v>
      </c>
      <c r="M58">
        <f t="shared" si="14"/>
        <v>0.29041325450525923</v>
      </c>
      <c r="N58">
        <f t="shared" si="15"/>
        <v>0.21780994087894448</v>
      </c>
      <c r="O58">
        <f t="shared" si="17"/>
        <v>0.10648485998526176</v>
      </c>
      <c r="P58">
        <f t="shared" si="16"/>
        <v>-1.8849161499498934</v>
      </c>
      <c r="R58" s="3">
        <v>0.55000000000000004</v>
      </c>
      <c r="S58">
        <f t="shared" si="6"/>
        <v>0.96410904273426168</v>
      </c>
      <c r="T58">
        <f t="shared" si="7"/>
        <v>0.24390243902439021</v>
      </c>
      <c r="U58">
        <f t="shared" si="8"/>
        <v>0.3856436170937047</v>
      </c>
      <c r="V58">
        <f t="shared" si="9"/>
        <v>0.28923271282027857</v>
      </c>
      <c r="W58">
        <f t="shared" si="10"/>
        <v>0.15907799205115322</v>
      </c>
      <c r="X58">
        <f t="shared" si="11"/>
        <v>-1.7375634352812528</v>
      </c>
    </row>
    <row r="59" spans="10:24" x14ac:dyDescent="0.25">
      <c r="J59" s="3">
        <v>0.56000000000000005</v>
      </c>
      <c r="K59">
        <f t="shared" si="12"/>
        <v>0.71280848897238025</v>
      </c>
      <c r="L59">
        <f t="shared" si="13"/>
        <v>0.18032786885245897</v>
      </c>
      <c r="M59">
        <f t="shared" si="14"/>
        <v>0.28512339558895211</v>
      </c>
      <c r="N59">
        <f t="shared" si="15"/>
        <v>0.21384254669171415</v>
      </c>
      <c r="O59">
        <f t="shared" si="17"/>
        <v>0.10644606768654216</v>
      </c>
      <c r="P59">
        <f t="shared" si="16"/>
        <v>-1.8960279356588268</v>
      </c>
      <c r="R59" s="3">
        <v>0.56000000000000005</v>
      </c>
      <c r="S59">
        <f t="shared" si="6"/>
        <v>0.95942890175011519</v>
      </c>
      <c r="T59">
        <f t="shared" si="7"/>
        <v>0.24271844660194181</v>
      </c>
      <c r="U59">
        <f t="shared" si="8"/>
        <v>0.38377156070004603</v>
      </c>
      <c r="V59">
        <f t="shared" si="9"/>
        <v>0.28782867052503447</v>
      </c>
      <c r="W59">
        <f t="shared" si="10"/>
        <v>0.16118405549401932</v>
      </c>
      <c r="X59">
        <f t="shared" si="11"/>
        <v>-1.739647934836217</v>
      </c>
    </row>
    <row r="60" spans="10:24" x14ac:dyDescent="0.25">
      <c r="J60" s="3">
        <v>0.56999999999999995</v>
      </c>
      <c r="K60">
        <f t="shared" si="12"/>
        <v>0.69947499684794401</v>
      </c>
      <c r="L60">
        <f t="shared" si="13"/>
        <v>0.17695473251028809</v>
      </c>
      <c r="M60">
        <f t="shared" si="14"/>
        <v>0.27978999873917754</v>
      </c>
      <c r="N60">
        <f t="shared" si="15"/>
        <v>0.20984249905438324</v>
      </c>
      <c r="O60">
        <f t="shared" si="17"/>
        <v>0.1063201995208875</v>
      </c>
      <c r="P60">
        <f t="shared" si="16"/>
        <v>-1.9076097262372658</v>
      </c>
      <c r="R60" s="3">
        <v>0.56999999999999995</v>
      </c>
      <c r="S60">
        <f t="shared" si="6"/>
        <v>0.95479397951943812</v>
      </c>
      <c r="T60">
        <f t="shared" si="7"/>
        <v>0.24154589371980678</v>
      </c>
      <c r="U60">
        <f t="shared" si="8"/>
        <v>0.38191759180777529</v>
      </c>
      <c r="V60">
        <f t="shared" si="9"/>
        <v>0.28643819385583152</v>
      </c>
      <c r="W60">
        <f t="shared" si="10"/>
        <v>0.16326977049782396</v>
      </c>
      <c r="X60">
        <f t="shared" si="11"/>
        <v>-1.7417400284267015</v>
      </c>
    </row>
    <row r="61" spans="10:24" x14ac:dyDescent="0.25">
      <c r="J61" s="3">
        <v>0.57999999999999996</v>
      </c>
      <c r="K61">
        <f t="shared" ref="K61:K92" si="18">$C$6*L61</f>
        <v>0.68603131057371858</v>
      </c>
      <c r="L61">
        <f t="shared" ref="L61:L92" si="19">(1+$E$3/((1-J61)*$C$9)*$C$8)^(-1)</f>
        <v>0.17355371900826447</v>
      </c>
      <c r="M61">
        <f t="shared" ref="M61:M92" si="20">K61^$B$3*L61^(1-$B$3)</f>
        <v>0.27441252422948736</v>
      </c>
      <c r="N61">
        <f t="shared" ref="N61:N92" si="21">(1-J61)*$C$9/$E$3*(1-L61)</f>
        <v>0.20580939317211563</v>
      </c>
      <c r="O61">
        <f t="shared" si="17"/>
        <v>0.10610617603540182</v>
      </c>
      <c r="P61">
        <f t="shared" ref="P61:P92" si="22">LN(N61)+$E$3*LN(1-L61)</f>
        <v>-1.9196854536922876</v>
      </c>
      <c r="R61" s="3">
        <v>0.57999999999999996</v>
      </c>
      <c r="S61">
        <f t="shared" si="6"/>
        <v>0.95020362384867141</v>
      </c>
      <c r="T61">
        <f t="shared" si="7"/>
        <v>0.24038461538461536</v>
      </c>
      <c r="U61">
        <f t="shared" si="8"/>
        <v>0.3800814495394686</v>
      </c>
      <c r="V61">
        <f t="shared" si="9"/>
        <v>0.28506108715460143</v>
      </c>
      <c r="W61">
        <f t="shared" si="10"/>
        <v>0.16533543054966882</v>
      </c>
      <c r="X61">
        <f t="shared" si="11"/>
        <v>-1.7438394193200555</v>
      </c>
    </row>
    <row r="62" spans="10:24" x14ac:dyDescent="0.25">
      <c r="J62" s="3">
        <v>0.59</v>
      </c>
      <c r="K62">
        <f t="shared" si="18"/>
        <v>0.6724760584382965</v>
      </c>
      <c r="L62">
        <f t="shared" si="19"/>
        <v>0.17012448132780086</v>
      </c>
      <c r="M62">
        <f t="shared" si="20"/>
        <v>0.26899042337531853</v>
      </c>
      <c r="N62">
        <f t="shared" si="21"/>
        <v>0.20174281753148895</v>
      </c>
      <c r="O62">
        <f t="shared" si="17"/>
        <v>0.10580289986095866</v>
      </c>
      <c r="P62">
        <f t="shared" si="22"/>
        <v>-1.9322808034212611</v>
      </c>
      <c r="R62" s="3">
        <v>0.59</v>
      </c>
      <c r="S62">
        <f t="shared" si="6"/>
        <v>0.9456571950264292</v>
      </c>
      <c r="T62">
        <f t="shared" si="7"/>
        <v>0.23923444976076558</v>
      </c>
      <c r="U62">
        <f t="shared" si="8"/>
        <v>0.37826287801057168</v>
      </c>
      <c r="V62">
        <f t="shared" si="9"/>
        <v>0.28369715850792876</v>
      </c>
      <c r="W62">
        <f t="shared" si="10"/>
        <v>0.16738132351967797</v>
      </c>
      <c r="X62">
        <f t="shared" si="11"/>
        <v>-1.7459458192639543</v>
      </c>
    </row>
    <row r="63" spans="10:24" x14ac:dyDescent="0.25">
      <c r="J63" s="3">
        <v>0.6</v>
      </c>
      <c r="K63">
        <f t="shared" si="18"/>
        <v>0.65880784586841223</v>
      </c>
      <c r="L63">
        <f t="shared" si="19"/>
        <v>0.16666666666666666</v>
      </c>
      <c r="M63">
        <f t="shared" si="20"/>
        <v>0.26352313834736496</v>
      </c>
      <c r="N63">
        <f t="shared" si="21"/>
        <v>0.19764235376052372</v>
      </c>
      <c r="O63">
        <f t="shared" si="17"/>
        <v>0.10540925533894598</v>
      </c>
      <c r="P63">
        <f t="shared" si="22"/>
        <v>-1.9454233878209</v>
      </c>
      <c r="R63" s="3">
        <v>0.6</v>
      </c>
      <c r="S63">
        <f t="shared" si="6"/>
        <v>0.94115406552630299</v>
      </c>
      <c r="T63">
        <f t="shared" si="7"/>
        <v>0.23809523809523803</v>
      </c>
      <c r="U63">
        <f t="shared" si="8"/>
        <v>0.37646162621052115</v>
      </c>
      <c r="V63">
        <f t="shared" si="9"/>
        <v>0.28234621965789103</v>
      </c>
      <c r="W63">
        <f t="shared" si="10"/>
        <v>0.16940773179473462</v>
      </c>
      <c r="X63">
        <f t="shared" si="11"/>
        <v>-1.7480589482193889</v>
      </c>
    </row>
    <row r="64" spans="10:24" x14ac:dyDescent="0.25">
      <c r="J64" s="3">
        <v>0.61</v>
      </c>
      <c r="K64">
        <f t="shared" si="18"/>
        <v>0.6450252549506631</v>
      </c>
      <c r="L64">
        <f t="shared" si="19"/>
        <v>0.16317991631799164</v>
      </c>
      <c r="M64">
        <f t="shared" si="20"/>
        <v>0.25801010198026525</v>
      </c>
      <c r="N64">
        <f t="shared" si="21"/>
        <v>0.19350757648519895</v>
      </c>
      <c r="O64">
        <f t="shared" si="17"/>
        <v>0.10492410813864123</v>
      </c>
      <c r="P64">
        <f t="shared" si="22"/>
        <v>-1.9591429418871882</v>
      </c>
      <c r="R64" s="3">
        <v>0.61</v>
      </c>
      <c r="S64">
        <f t="shared" si="6"/>
        <v>0.93669361971812193</v>
      </c>
      <c r="T64">
        <f t="shared" si="7"/>
        <v>0.23696682464454982</v>
      </c>
      <c r="U64">
        <f t="shared" si="8"/>
        <v>0.37467744788724872</v>
      </c>
      <c r="V64">
        <f t="shared" si="9"/>
        <v>0.28100808591543658</v>
      </c>
      <c r="W64">
        <f t="shared" si="10"/>
        <v>0.17141493240841632</v>
      </c>
      <c r="X64">
        <f t="shared" si="11"/>
        <v>-1.7501785341032523</v>
      </c>
    </row>
    <row r="65" spans="10:24" x14ac:dyDescent="0.25">
      <c r="J65" s="3">
        <v>0.62</v>
      </c>
      <c r="K65">
        <f t="shared" si="18"/>
        <v>0.63112684394116803</v>
      </c>
      <c r="L65">
        <f t="shared" si="19"/>
        <v>0.15966386554621848</v>
      </c>
      <c r="M65">
        <f t="shared" si="20"/>
        <v>0.25245073757646724</v>
      </c>
      <c r="N65">
        <f t="shared" si="21"/>
        <v>0.18933805318235045</v>
      </c>
      <c r="O65">
        <f t="shared" si="17"/>
        <v>0.1043463048649398</v>
      </c>
      <c r="P65">
        <f t="shared" si="22"/>
        <v>-1.9734715442347932</v>
      </c>
      <c r="R65" s="3">
        <v>0.62</v>
      </c>
      <c r="S65">
        <f t="shared" si="6"/>
        <v>0.93227525358737573</v>
      </c>
      <c r="T65">
        <f t="shared" si="7"/>
        <v>0.23584905660377356</v>
      </c>
      <c r="U65">
        <f t="shared" si="8"/>
        <v>0.37291010143495024</v>
      </c>
      <c r="V65">
        <f t="shared" si="9"/>
        <v>0.27968257607621283</v>
      </c>
      <c r="W65">
        <f t="shared" si="10"/>
        <v>0.17340319716725194</v>
      </c>
      <c r="X65">
        <f t="shared" si="11"/>
        <v>-1.752304312540131</v>
      </c>
    </row>
    <row r="66" spans="10:24" x14ac:dyDescent="0.25">
      <c r="J66" s="3">
        <v>0.63</v>
      </c>
      <c r="K66">
        <f t="shared" si="18"/>
        <v>0.61711114676281664</v>
      </c>
      <c r="L66">
        <f t="shared" si="19"/>
        <v>0.15611814345991562</v>
      </c>
      <c r="M66">
        <f t="shared" si="20"/>
        <v>0.24684445870512664</v>
      </c>
      <c r="N66">
        <f t="shared" si="21"/>
        <v>0.18513334402884499</v>
      </c>
      <c r="O66">
        <f t="shared" si="17"/>
        <v>0.1036746726561532</v>
      </c>
      <c r="P66">
        <f t="shared" si="22"/>
        <v>-1.9884438676048892</v>
      </c>
      <c r="R66" s="3">
        <v>0.63</v>
      </c>
      <c r="S66">
        <f t="shared" si="6"/>
        <v>0.92789837446255252</v>
      </c>
      <c r="T66">
        <f t="shared" si="7"/>
        <v>0.23474178403755869</v>
      </c>
      <c r="U66">
        <f t="shared" si="8"/>
        <v>0.37115934978502102</v>
      </c>
      <c r="V66">
        <f t="shared" si="9"/>
        <v>0.27836951233876578</v>
      </c>
      <c r="W66">
        <f t="shared" si="10"/>
        <v>0.17537279277342244</v>
      </c>
      <c r="X66">
        <f t="shared" si="11"/>
        <v>-1.7544360266229386</v>
      </c>
    </row>
    <row r="67" spans="10:24" x14ac:dyDescent="0.25">
      <c r="J67" s="3">
        <v>0.64</v>
      </c>
      <c r="K67">
        <f t="shared" si="18"/>
        <v>0.6029766724897333</v>
      </c>
      <c r="L67">
        <f t="shared" si="19"/>
        <v>0.15254237288135594</v>
      </c>
      <c r="M67">
        <f t="shared" si="20"/>
        <v>0.24119066899589331</v>
      </c>
      <c r="N67">
        <f t="shared" si="21"/>
        <v>0.18089300174692</v>
      </c>
      <c r="O67">
        <f t="shared" ref="O67:O103" si="23">J67*$C$9*L67</f>
        <v>0.10290801877158116</v>
      </c>
      <c r="P67">
        <f t="shared" si="22"/>
        <v>-2.0040974637110009</v>
      </c>
      <c r="R67" s="3">
        <v>0.64</v>
      </c>
      <c r="S67">
        <f t="shared" si="6"/>
        <v>0.92356240075011042</v>
      </c>
      <c r="T67">
        <f t="shared" si="7"/>
        <v>0.23364485981308405</v>
      </c>
      <c r="U67">
        <f t="shared" si="8"/>
        <v>0.36942496030004418</v>
      </c>
      <c r="V67">
        <f t="shared" si="9"/>
        <v>0.2770687202250332</v>
      </c>
      <c r="W67">
        <f t="shared" si="10"/>
        <v>0.17732398094402124</v>
      </c>
      <c r="X67">
        <f t="shared" si="11"/>
        <v>-1.7565734266820141</v>
      </c>
    </row>
    <row r="68" spans="10:24" x14ac:dyDescent="0.25">
      <c r="J68" s="3">
        <v>0.65</v>
      </c>
      <c r="K68">
        <f t="shared" si="18"/>
        <v>0.58872190481858111</v>
      </c>
      <c r="L68">
        <f t="shared" si="19"/>
        <v>0.14893617021276595</v>
      </c>
      <c r="M68">
        <f t="shared" si="20"/>
        <v>0.2354887619274324</v>
      </c>
      <c r="N68">
        <f t="shared" si="21"/>
        <v>0.17661657144557436</v>
      </c>
      <c r="O68">
        <f t="shared" si="23"/>
        <v>0.10204513016855409</v>
      </c>
      <c r="P68">
        <f t="shared" si="22"/>
        <v>-2.0204730882292217</v>
      </c>
      <c r="R68" s="3">
        <v>0.65</v>
      </c>
      <c r="S68">
        <f t="shared" ref="S68:S103" si="24">$C$6*T68</f>
        <v>0.91926676167685428</v>
      </c>
      <c r="T68">
        <f t="shared" ref="T68:T103" si="25">(1+$E$3*(1+R68)/$C$9*$C$8)^(-1)</f>
        <v>0.23255813953488372</v>
      </c>
      <c r="U68">
        <f t="shared" ref="U68:U103" si="26">S68^$B$3*T68^(1-$B$3)</f>
        <v>0.36770670467074174</v>
      </c>
      <c r="V68">
        <f t="shared" ref="V68:V103" si="27">$C$9/(1+R68)*(1-T68)/$E$3</f>
        <v>0.27578002850305633</v>
      </c>
      <c r="W68">
        <f t="shared" ref="W68:W103" si="28">R68*V68</f>
        <v>0.17925701852698661</v>
      </c>
      <c r="X68">
        <f t="shared" ref="X68:X103" si="29">LN(V68)+$E$3*LN(1-T68)</f>
        <v>-1.7587162700623662</v>
      </c>
    </row>
    <row r="69" spans="10:24" x14ac:dyDescent="0.25">
      <c r="J69" s="3">
        <v>0.66</v>
      </c>
      <c r="K69">
        <f t="shared" si="18"/>
        <v>0.57434530152630803</v>
      </c>
      <c r="L69">
        <f t="shared" si="19"/>
        <v>0.14529914529914528</v>
      </c>
      <c r="M69">
        <f t="shared" si="20"/>
        <v>0.22973812061052321</v>
      </c>
      <c r="N69">
        <f t="shared" si="21"/>
        <v>0.17230359045789245</v>
      </c>
      <c r="O69">
        <f t="shared" si="23"/>
        <v>0.10108477306863024</v>
      </c>
      <c r="P69">
        <f t="shared" si="22"/>
        <v>-2.0376150729178697</v>
      </c>
      <c r="R69" s="3">
        <v>0.66</v>
      </c>
      <c r="S69">
        <f t="shared" si="24"/>
        <v>0.91501089703946137</v>
      </c>
      <c r="T69">
        <f t="shared" si="25"/>
        <v>0.23148148148148145</v>
      </c>
      <c r="U69">
        <f t="shared" si="26"/>
        <v>0.36600435881578458</v>
      </c>
      <c r="V69">
        <f t="shared" si="27"/>
        <v>0.27450326911183848</v>
      </c>
      <c r="W69">
        <f t="shared" si="28"/>
        <v>0.18117215761381342</v>
      </c>
      <c r="X69">
        <f t="shared" si="29"/>
        <v>-1.7608643209087165</v>
      </c>
    </row>
    <row r="70" spans="10:24" x14ac:dyDescent="0.25">
      <c r="J70" s="3">
        <v>0.67</v>
      </c>
      <c r="K70">
        <f t="shared" si="18"/>
        <v>0.55984529391392968</v>
      </c>
      <c r="L70">
        <f t="shared" si="19"/>
        <v>0.14163090128755362</v>
      </c>
      <c r="M70">
        <f t="shared" si="20"/>
        <v>0.22393811756557183</v>
      </c>
      <c r="N70">
        <f t="shared" si="21"/>
        <v>0.16795358817417894</v>
      </c>
      <c r="O70">
        <f t="shared" si="23"/>
        <v>0.10002569251262212</v>
      </c>
      <c r="P70">
        <f t="shared" si="22"/>
        <v>-2.0555717533119928</v>
      </c>
      <c r="R70" s="3">
        <v>0.67</v>
      </c>
      <c r="S70">
        <f t="shared" si="24"/>
        <v>0.91079425696093863</v>
      </c>
      <c r="T70">
        <f t="shared" si="25"/>
        <v>0.2304147465437788</v>
      </c>
      <c r="U70">
        <f t="shared" si="26"/>
        <v>0.36431770278437542</v>
      </c>
      <c r="V70">
        <f t="shared" si="27"/>
        <v>0.27323827708828163</v>
      </c>
      <c r="W70">
        <f t="shared" si="28"/>
        <v>0.18306964564914871</v>
      </c>
      <c r="X70">
        <f t="shared" si="29"/>
        <v>-1.763017349958047</v>
      </c>
    </row>
    <row r="71" spans="10:24" x14ac:dyDescent="0.25">
      <c r="J71" s="3">
        <v>0.68</v>
      </c>
      <c r="K71">
        <f t="shared" si="18"/>
        <v>0.54522028623592733</v>
      </c>
      <c r="L71">
        <f t="shared" si="19"/>
        <v>0.13793103448275859</v>
      </c>
      <c r="M71">
        <f t="shared" si="20"/>
        <v>0.21808811449437096</v>
      </c>
      <c r="N71">
        <f t="shared" si="21"/>
        <v>0.16356608587077823</v>
      </c>
      <c r="O71">
        <f t="shared" si="23"/>
        <v>9.8866611904114832E-2</v>
      </c>
      <c r="P71">
        <f t="shared" si="22"/>
        <v>-2.0743959622582171</v>
      </c>
      <c r="R71" s="3">
        <v>0.68</v>
      </c>
      <c r="S71">
        <f t="shared" si="24"/>
        <v>0.90661630165377805</v>
      </c>
      <c r="T71">
        <f t="shared" si="25"/>
        <v>0.22935779816513754</v>
      </c>
      <c r="U71">
        <f t="shared" si="26"/>
        <v>0.36264652066151121</v>
      </c>
      <c r="V71">
        <f t="shared" si="27"/>
        <v>0.27198489049613356</v>
      </c>
      <c r="W71">
        <f t="shared" si="28"/>
        <v>0.18494972553737082</v>
      </c>
      <c r="X71">
        <f t="shared" si="29"/>
        <v>-1.7651751343393443</v>
      </c>
    </row>
    <row r="72" spans="10:24" x14ac:dyDescent="0.25">
      <c r="J72" s="3">
        <v>0.69</v>
      </c>
      <c r="K72">
        <f t="shared" si="18"/>
        <v>0.53046865511482566</v>
      </c>
      <c r="L72">
        <f t="shared" si="19"/>
        <v>0.13419913419913423</v>
      </c>
      <c r="M72">
        <f t="shared" si="20"/>
        <v>0.21218746204593025</v>
      </c>
      <c r="N72">
        <f t="shared" si="21"/>
        <v>0.1591405965344477</v>
      </c>
      <c r="O72">
        <f t="shared" si="23"/>
        <v>9.7606232541127921E-2</v>
      </c>
      <c r="P72">
        <f t="shared" si="22"/>
        <v>-2.0941456018380293</v>
      </c>
      <c r="R72" s="3">
        <v>0.69</v>
      </c>
      <c r="S72">
        <f t="shared" si="24"/>
        <v>0.90247650118960587</v>
      </c>
      <c r="T72">
        <f t="shared" si="25"/>
        <v>0.22831050228310504</v>
      </c>
      <c r="U72">
        <f t="shared" si="26"/>
        <v>0.36099060047584236</v>
      </c>
      <c r="V72">
        <f t="shared" si="27"/>
        <v>0.27074295035688178</v>
      </c>
      <c r="W72">
        <f t="shared" si="28"/>
        <v>0.18681263574624843</v>
      </c>
      <c r="X72">
        <f t="shared" si="29"/>
        <v>-1.7673374573802625</v>
      </c>
    </row>
    <row r="73" spans="10:24" x14ac:dyDescent="0.25">
      <c r="J73" s="3">
        <v>0.7</v>
      </c>
      <c r="K73">
        <f t="shared" si="18"/>
        <v>0.51558874894049656</v>
      </c>
      <c r="L73">
        <f t="shared" si="19"/>
        <v>0.13043478260869565</v>
      </c>
      <c r="M73">
        <f t="shared" si="20"/>
        <v>0.20623549957619861</v>
      </c>
      <c r="N73">
        <f t="shared" si="21"/>
        <v>0.15467662468214902</v>
      </c>
      <c r="O73">
        <f t="shared" si="23"/>
        <v>9.6243233135559367E-2</v>
      </c>
      <c r="P73">
        <f t="shared" si="22"/>
        <v>-2.1148843091093585</v>
      </c>
      <c r="R73" s="3">
        <v>0.7</v>
      </c>
      <c r="S73">
        <f t="shared" si="24"/>
        <v>0.89837433527510757</v>
      </c>
      <c r="T73">
        <f t="shared" si="25"/>
        <v>0.22727272727272727</v>
      </c>
      <c r="U73">
        <f t="shared" si="26"/>
        <v>0.35934973411004306</v>
      </c>
      <c r="V73">
        <f t="shared" si="27"/>
        <v>0.26951230058253228</v>
      </c>
      <c r="W73">
        <f t="shared" si="28"/>
        <v>0.1886586104077726</v>
      </c>
      <c r="X73">
        <f t="shared" si="29"/>
        <v>-1.7695041084204297</v>
      </c>
    </row>
    <row r="74" spans="10:24" x14ac:dyDescent="0.25">
      <c r="J74" s="3">
        <v>0.71</v>
      </c>
      <c r="K74">
        <f t="shared" si="18"/>
        <v>0.50057888725372812</v>
      </c>
      <c r="L74">
        <f t="shared" si="19"/>
        <v>0.12663755458515286</v>
      </c>
      <c r="M74">
        <f t="shared" si="20"/>
        <v>0.20023155490149128</v>
      </c>
      <c r="N74">
        <f t="shared" si="21"/>
        <v>0.15017366617611846</v>
      </c>
      <c r="O74">
        <f t="shared" si="23"/>
        <v>9.4776269320039214E-2</v>
      </c>
      <c r="P74">
        <f t="shared" si="22"/>
        <v>-2.1366822347601628</v>
      </c>
      <c r="R74" s="3">
        <v>0.71</v>
      </c>
      <c r="S74">
        <f t="shared" si="24"/>
        <v>0.89430929303404383</v>
      </c>
      <c r="T74">
        <f t="shared" si="25"/>
        <v>0.22624434389140272</v>
      </c>
      <c r="U74">
        <f t="shared" si="26"/>
        <v>0.35772371721361751</v>
      </c>
      <c r="V74">
        <f t="shared" si="27"/>
        <v>0.26829278791021322</v>
      </c>
      <c r="W74">
        <f t="shared" si="28"/>
        <v>0.19048787941625137</v>
      </c>
      <c r="X74">
        <f t="shared" si="29"/>
        <v>-1.7716748826311419</v>
      </c>
    </row>
    <row r="75" spans="10:24" x14ac:dyDescent="0.25">
      <c r="J75" s="3">
        <v>0.72</v>
      </c>
      <c r="K75">
        <f t="shared" si="18"/>
        <v>0.48543736011356697</v>
      </c>
      <c r="L75">
        <f t="shared" si="19"/>
        <v>0.12280701754385966</v>
      </c>
      <c r="M75">
        <f t="shared" si="20"/>
        <v>0.19417494404542679</v>
      </c>
      <c r="N75">
        <f t="shared" si="21"/>
        <v>0.14563120803407012</v>
      </c>
      <c r="O75">
        <f t="shared" si="23"/>
        <v>9.3203973141804883E-2</v>
      </c>
      <c r="P75">
        <f t="shared" si="22"/>
        <v>-2.1596169584608806</v>
      </c>
      <c r="R75" s="3">
        <v>0.72</v>
      </c>
      <c r="S75">
        <f t="shared" si="24"/>
        <v>0.89028087279515189</v>
      </c>
      <c r="T75">
        <f t="shared" si="25"/>
        <v>0.22522522522522526</v>
      </c>
      <c r="U75">
        <f t="shared" si="26"/>
        <v>0.35611234911806072</v>
      </c>
      <c r="V75">
        <f t="shared" si="27"/>
        <v>0.2670842618385455</v>
      </c>
      <c r="W75">
        <f t="shared" si="28"/>
        <v>0.19230066852375274</v>
      </c>
      <c r="X75">
        <f t="shared" si="29"/>
        <v>-1.7738495808411952</v>
      </c>
    </row>
    <row r="76" spans="10:24" x14ac:dyDescent="0.25">
      <c r="J76" s="3">
        <v>0.73</v>
      </c>
      <c r="K76">
        <f t="shared" si="18"/>
        <v>0.47016242744794173</v>
      </c>
      <c r="L76">
        <f t="shared" si="19"/>
        <v>0.11894273127753302</v>
      </c>
      <c r="M76">
        <f t="shared" si="20"/>
        <v>0.18806497097917668</v>
      </c>
      <c r="N76">
        <f t="shared" si="21"/>
        <v>0.14104872823438255</v>
      </c>
      <c r="O76">
        <f t="shared" si="23"/>
        <v>9.1524952543199325E-2</v>
      </c>
      <c r="P76">
        <f t="shared" si="22"/>
        <v>-2.1837745707622056</v>
      </c>
      <c r="R76" s="3">
        <v>0.73</v>
      </c>
      <c r="S76">
        <f t="shared" si="24"/>
        <v>0.88628858188575621</v>
      </c>
      <c r="T76">
        <f t="shared" si="25"/>
        <v>0.22421524663677125</v>
      </c>
      <c r="U76">
        <f t="shared" si="26"/>
        <v>0.35451543275430247</v>
      </c>
      <c r="V76">
        <f t="shared" si="27"/>
        <v>0.26588657456572695</v>
      </c>
      <c r="W76">
        <f t="shared" si="28"/>
        <v>0.19409719943298068</v>
      </c>
      <c r="X76">
        <f t="shared" si="29"/>
        <v>-1.7760280093686136</v>
      </c>
    </row>
    <row r="77" spans="10:24" x14ac:dyDescent="0.25">
      <c r="J77" s="3">
        <v>0.74</v>
      </c>
      <c r="K77">
        <f t="shared" si="18"/>
        <v>0.45475231838704566</v>
      </c>
      <c r="L77">
        <f t="shared" si="19"/>
        <v>0.11504424778761063</v>
      </c>
      <c r="M77">
        <f t="shared" si="20"/>
        <v>0.18190092735481828</v>
      </c>
      <c r="N77">
        <f t="shared" si="21"/>
        <v>0.13642569551611372</v>
      </c>
      <c r="O77">
        <f t="shared" si="23"/>
        <v>8.9737790828377031E-2</v>
      </c>
      <c r="P77">
        <f t="shared" si="22"/>
        <v>-2.2092509592752836</v>
      </c>
      <c r="R77" s="3">
        <v>0.74</v>
      </c>
      <c r="S77">
        <f t="shared" si="24"/>
        <v>0.88233193643090924</v>
      </c>
      <c r="T77">
        <f t="shared" si="25"/>
        <v>0.2232142857142857</v>
      </c>
      <c r="U77">
        <f t="shared" si="26"/>
        <v>0.35293277457236366</v>
      </c>
      <c r="V77">
        <f t="shared" si="27"/>
        <v>0.26469958092927282</v>
      </c>
      <c r="W77">
        <f t="shared" si="28"/>
        <v>0.19587768988766188</v>
      </c>
      <c r="X77">
        <f t="shared" si="29"/>
        <v>-1.7782099798580608</v>
      </c>
    </row>
    <row r="78" spans="10:24" x14ac:dyDescent="0.25">
      <c r="J78" s="3">
        <v>0.75</v>
      </c>
      <c r="K78">
        <f t="shared" si="18"/>
        <v>0.43920523057894151</v>
      </c>
      <c r="L78">
        <f t="shared" si="19"/>
        <v>0.1111111111111111</v>
      </c>
      <c r="M78">
        <f t="shared" si="20"/>
        <v>0.1756820922315766</v>
      </c>
      <c r="N78">
        <f t="shared" si="21"/>
        <v>0.13176156917368248</v>
      </c>
      <c r="O78">
        <f t="shared" si="23"/>
        <v>8.7841046115788315E-2</v>
      </c>
      <c r="P78">
        <f t="shared" si="22"/>
        <v>-2.236153347240049</v>
      </c>
      <c r="R78" s="3">
        <v>0.75</v>
      </c>
      <c r="S78">
        <f t="shared" si="24"/>
        <v>0.87841046115788302</v>
      </c>
      <c r="T78">
        <f t="shared" si="25"/>
        <v>0.22222222222222221</v>
      </c>
      <c r="U78">
        <f t="shared" si="26"/>
        <v>0.35136418446315315</v>
      </c>
      <c r="V78">
        <f t="shared" si="27"/>
        <v>0.26352313834736496</v>
      </c>
      <c r="W78">
        <f t="shared" si="28"/>
        <v>0.19764235376052372</v>
      </c>
      <c r="X78">
        <f t="shared" si="29"/>
        <v>-1.7803953091236993</v>
      </c>
    </row>
    <row r="79" spans="10:24" x14ac:dyDescent="0.25">
      <c r="J79" s="3">
        <v>0.76</v>
      </c>
      <c r="K79">
        <f t="shared" si="18"/>
        <v>0.42351932948683646</v>
      </c>
      <c r="L79">
        <f t="shared" si="19"/>
        <v>0.10714285714285714</v>
      </c>
      <c r="M79">
        <f t="shared" si="20"/>
        <v>0.16940773179473459</v>
      </c>
      <c r="N79">
        <f t="shared" si="21"/>
        <v>0.12705579884605095</v>
      </c>
      <c r="O79">
        <f t="shared" si="23"/>
        <v>8.5833250775998876E-2</v>
      </c>
      <c r="P79">
        <f t="shared" si="22"/>
        <v>-2.2646021463453585</v>
      </c>
      <c r="R79" s="3">
        <v>0.76</v>
      </c>
      <c r="S79">
        <f t="shared" si="24"/>
        <v>0.87452368920585699</v>
      </c>
      <c r="T79">
        <f t="shared" si="25"/>
        <v>0.22123893805309736</v>
      </c>
      <c r="U79">
        <f t="shared" si="26"/>
        <v>0.34980947568234283</v>
      </c>
      <c r="V79">
        <f t="shared" si="27"/>
        <v>0.26235710676175716</v>
      </c>
      <c r="W79">
        <f t="shared" si="28"/>
        <v>0.19939140113893544</v>
      </c>
      <c r="X79">
        <f t="shared" si="29"/>
        <v>-1.7825838189973038</v>
      </c>
    </row>
    <row r="80" spans="10:24" x14ac:dyDescent="0.25">
      <c r="J80" s="3">
        <v>0.77</v>
      </c>
      <c r="K80">
        <f t="shared" si="18"/>
        <v>0.40769274766744795</v>
      </c>
      <c r="L80">
        <f t="shared" si="19"/>
        <v>0.1031390134529148</v>
      </c>
      <c r="M80">
        <f t="shared" si="20"/>
        <v>0.16307709906697918</v>
      </c>
      <c r="N80">
        <f t="shared" si="21"/>
        <v>0.1223078243002344</v>
      </c>
      <c r="O80">
        <f t="shared" si="23"/>
        <v>8.3712910854382677E-2</v>
      </c>
      <c r="P80">
        <f t="shared" si="22"/>
        <v>-2.294733204111596</v>
      </c>
      <c r="R80" s="3">
        <v>0.77</v>
      </c>
      <c r="S80">
        <f t="shared" si="24"/>
        <v>0.87067116194063277</v>
      </c>
      <c r="T80">
        <f t="shared" si="25"/>
        <v>0.2202643171806167</v>
      </c>
      <c r="U80">
        <f t="shared" si="26"/>
        <v>0.34826846477625312</v>
      </c>
      <c r="V80">
        <f t="shared" si="27"/>
        <v>0.26120134858218996</v>
      </c>
      <c r="W80">
        <f t="shared" si="28"/>
        <v>0.20112503840828627</v>
      </c>
      <c r="X80">
        <f t="shared" si="29"/>
        <v>-1.7847753361814238</v>
      </c>
    </row>
    <row r="81" spans="10:24" x14ac:dyDescent="0.25">
      <c r="J81" s="3">
        <v>0.78</v>
      </c>
      <c r="K81">
        <f t="shared" si="18"/>
        <v>0.39172358402986662</v>
      </c>
      <c r="L81">
        <f t="shared" si="19"/>
        <v>9.9099099099099072E-2</v>
      </c>
      <c r="M81">
        <f t="shared" si="20"/>
        <v>0.15668943361194665</v>
      </c>
      <c r="N81">
        <f t="shared" si="21"/>
        <v>0.11751707520896003</v>
      </c>
      <c r="O81">
        <f t="shared" si="23"/>
        <v>8.1478505478212282E-2</v>
      </c>
      <c r="P81">
        <f t="shared" si="22"/>
        <v>-2.3267005511606542</v>
      </c>
      <c r="R81" s="3">
        <v>0.78</v>
      </c>
      <c r="S81">
        <f t="shared" si="24"/>
        <v>0.86685242877422664</v>
      </c>
      <c r="T81">
        <f t="shared" si="25"/>
        <v>0.21929824561403508</v>
      </c>
      <c r="U81">
        <f t="shared" si="26"/>
        <v>0.34674097150969058</v>
      </c>
      <c r="V81">
        <f t="shared" si="27"/>
        <v>0.26005572863226806</v>
      </c>
      <c r="W81">
        <f t="shared" si="28"/>
        <v>0.2028434683331691</v>
      </c>
      <c r="X81">
        <f t="shared" si="29"/>
        <v>-1.7869696921074081</v>
      </c>
    </row>
    <row r="82" spans="10:24" x14ac:dyDescent="0.25">
      <c r="J82" s="3">
        <v>0.79</v>
      </c>
      <c r="K82">
        <f t="shared" si="18"/>
        <v>0.37560990307429831</v>
      </c>
      <c r="L82">
        <f t="shared" si="19"/>
        <v>9.5022624434389122E-2</v>
      </c>
      <c r="M82">
        <f t="shared" si="20"/>
        <v>0.15024396122971934</v>
      </c>
      <c r="N82">
        <f t="shared" si="21"/>
        <v>0.11268297092228952</v>
      </c>
      <c r="O82">
        <f t="shared" si="23"/>
        <v>7.9128486247652202E-2</v>
      </c>
      <c r="P82">
        <f t="shared" si="22"/>
        <v>-2.3606797880329733</v>
      </c>
      <c r="R82" s="3">
        <v>0.79</v>
      </c>
      <c r="S82">
        <f t="shared" si="24"/>
        <v>0.86306704698918646</v>
      </c>
      <c r="T82">
        <f t="shared" si="25"/>
        <v>0.2183406113537118</v>
      </c>
      <c r="U82">
        <f t="shared" si="26"/>
        <v>0.34522681879567457</v>
      </c>
      <c r="V82">
        <f t="shared" si="27"/>
        <v>0.25892011409675592</v>
      </c>
      <c r="W82">
        <f t="shared" si="28"/>
        <v>0.20454689013643718</v>
      </c>
      <c r="X82">
        <f t="shared" si="29"/>
        <v>-1.7891667227981032</v>
      </c>
    </row>
    <row r="83" spans="10:24" x14ac:dyDescent="0.25">
      <c r="J83" s="3">
        <v>0.8</v>
      </c>
      <c r="K83">
        <f t="shared" si="18"/>
        <v>0.35934973411004295</v>
      </c>
      <c r="L83">
        <f t="shared" si="19"/>
        <v>9.0909090909090884E-2</v>
      </c>
      <c r="M83">
        <f t="shared" si="20"/>
        <v>0.14373989364401721</v>
      </c>
      <c r="N83">
        <f t="shared" si="21"/>
        <v>0.10780492023301291</v>
      </c>
      <c r="O83">
        <f t="shared" si="23"/>
        <v>7.666127661014252E-2</v>
      </c>
      <c r="P83">
        <f t="shared" si="22"/>
        <v>-2.3968722989652069</v>
      </c>
      <c r="R83" s="3">
        <v>0.8</v>
      </c>
      <c r="S83">
        <f t="shared" si="24"/>
        <v>0.85931458156749441</v>
      </c>
      <c r="T83">
        <f t="shared" si="25"/>
        <v>0.21739130434782611</v>
      </c>
      <c r="U83">
        <f t="shared" si="26"/>
        <v>0.3437258326269978</v>
      </c>
      <c r="V83">
        <f t="shared" si="27"/>
        <v>0.25779437447024828</v>
      </c>
      <c r="W83">
        <f t="shared" si="28"/>
        <v>0.20623549957619863</v>
      </c>
      <c r="X83">
        <f t="shared" si="29"/>
        <v>-1.7913662687350598</v>
      </c>
    </row>
    <row r="84" spans="10:24" x14ac:dyDescent="0.25">
      <c r="J84" s="3">
        <v>0.81</v>
      </c>
      <c r="K84">
        <f t="shared" si="18"/>
        <v>0.34294107045205013</v>
      </c>
      <c r="L84">
        <f t="shared" si="19"/>
        <v>8.675799086757989E-2</v>
      </c>
      <c r="M84">
        <f t="shared" si="20"/>
        <v>0.13717642818082004</v>
      </c>
      <c r="N84">
        <f t="shared" si="21"/>
        <v>0.10288232113561507</v>
      </c>
      <c r="O84">
        <f t="shared" si="23"/>
        <v>7.407527121764286E-2</v>
      </c>
      <c r="P84">
        <f t="shared" si="22"/>
        <v>-2.4355105474198111</v>
      </c>
      <c r="R84" s="3">
        <v>0.81</v>
      </c>
      <c r="S84">
        <f t="shared" si="24"/>
        <v>0.85559460502391205</v>
      </c>
      <c r="T84">
        <f t="shared" si="25"/>
        <v>0.21645021645021645</v>
      </c>
      <c r="U84">
        <f t="shared" si="26"/>
        <v>0.34223784200956481</v>
      </c>
      <c r="V84">
        <f t="shared" si="27"/>
        <v>0.25667838150717365</v>
      </c>
      <c r="W84">
        <f t="shared" si="28"/>
        <v>0.20790948902081066</v>
      </c>
      <c r="X84">
        <f t="shared" si="29"/>
        <v>-1.7935681747300716</v>
      </c>
    </row>
    <row r="85" spans="10:24" x14ac:dyDescent="0.25">
      <c r="J85" s="3">
        <v>0.82</v>
      </c>
      <c r="K85">
        <f t="shared" si="18"/>
        <v>0.32638186859536028</v>
      </c>
      <c r="L85">
        <f t="shared" si="19"/>
        <v>8.256880733944956E-2</v>
      </c>
      <c r="M85">
        <f t="shared" si="20"/>
        <v>0.13055274743814413</v>
      </c>
      <c r="N85">
        <f t="shared" si="21"/>
        <v>9.791456057860809E-2</v>
      </c>
      <c r="O85">
        <f t="shared" si="23"/>
        <v>7.1368835266185468E-2</v>
      </c>
      <c r="P85">
        <f t="shared" si="22"/>
        <v>-2.4768648047250541</v>
      </c>
      <c r="R85" s="3">
        <v>0.82</v>
      </c>
      <c r="S85">
        <f t="shared" si="24"/>
        <v>0.85190669724363655</v>
      </c>
      <c r="T85">
        <f t="shared" si="25"/>
        <v>0.21551724137931033</v>
      </c>
      <c r="U85">
        <f t="shared" si="26"/>
        <v>0.3407626788974546</v>
      </c>
      <c r="V85">
        <f t="shared" si="27"/>
        <v>0.25557200917309103</v>
      </c>
      <c r="W85">
        <f t="shared" si="28"/>
        <v>0.20956904752193464</v>
      </c>
      <c r="X85">
        <f t="shared" si="29"/>
        <v>-1.795772289800893</v>
      </c>
    </row>
    <row r="86" spans="10:24" x14ac:dyDescent="0.25">
      <c r="J86" s="3">
        <v>0.83</v>
      </c>
      <c r="K86">
        <f t="shared" si="18"/>
        <v>0.30967004736671916</v>
      </c>
      <c r="L86">
        <f t="shared" si="19"/>
        <v>7.83410138248848E-2</v>
      </c>
      <c r="M86">
        <f t="shared" si="20"/>
        <v>0.12386801894668766</v>
      </c>
      <c r="N86">
        <f t="shared" si="21"/>
        <v>9.2901014210015759E-2</v>
      </c>
      <c r="O86">
        <f t="shared" si="23"/>
        <v>6.8540303817167178E-2</v>
      </c>
      <c r="P86">
        <f t="shared" si="22"/>
        <v>-2.5212518039854763</v>
      </c>
      <c r="R86" s="3">
        <v>0.83</v>
      </c>
      <c r="S86">
        <f t="shared" si="24"/>
        <v>0.84825044532413596</v>
      </c>
      <c r="T86">
        <f t="shared" si="25"/>
        <v>0.21459227467811159</v>
      </c>
      <c r="U86">
        <f t="shared" si="26"/>
        <v>0.33930017812965441</v>
      </c>
      <c r="V86">
        <f t="shared" si="27"/>
        <v>0.25447513359724083</v>
      </c>
      <c r="W86">
        <f t="shared" si="28"/>
        <v>0.21121436088570988</v>
      </c>
      <c r="X86">
        <f t="shared" si="29"/>
        <v>-1.7979784670509773</v>
      </c>
    </row>
    <row r="87" spans="10:24" x14ac:dyDescent="0.25">
      <c r="J87" s="3">
        <v>0.84</v>
      </c>
      <c r="K87">
        <f t="shared" si="18"/>
        <v>0.29280348705262771</v>
      </c>
      <c r="L87">
        <f t="shared" si="19"/>
        <v>7.4074074074074084E-2</v>
      </c>
      <c r="M87">
        <f t="shared" si="20"/>
        <v>0.11712139482105105</v>
      </c>
      <c r="N87">
        <f t="shared" si="21"/>
        <v>8.7841046115788329E-2</v>
      </c>
      <c r="O87">
        <f t="shared" si="23"/>
        <v>6.5587981099788611E-2</v>
      </c>
      <c r="P87">
        <f t="shared" si="22"/>
        <v>-2.5690460206455374</v>
      </c>
      <c r="R87" s="3">
        <v>0.84</v>
      </c>
      <c r="S87">
        <f t="shared" si="24"/>
        <v>0.8446254434210414</v>
      </c>
      <c r="T87">
        <f t="shared" si="25"/>
        <v>0.21367521367521369</v>
      </c>
      <c r="U87">
        <f t="shared" si="26"/>
        <v>0.3378501773684166</v>
      </c>
      <c r="V87">
        <f t="shared" si="27"/>
        <v>0.25338763302631251</v>
      </c>
      <c r="W87">
        <f t="shared" si="28"/>
        <v>0.21284561174210251</v>
      </c>
      <c r="X87">
        <f t="shared" si="29"/>
        <v>-1.8001865635530867</v>
      </c>
    </row>
    <row r="88" spans="10:24" x14ac:dyDescent="0.25">
      <c r="J88" s="3">
        <v>0.85</v>
      </c>
      <c r="K88">
        <f t="shared" si="18"/>
        <v>0.27578002850305627</v>
      </c>
      <c r="L88">
        <f t="shared" si="19"/>
        <v>6.9767441860465115E-2</v>
      </c>
      <c r="M88">
        <f t="shared" si="20"/>
        <v>0.1103120114012225</v>
      </c>
      <c r="N88">
        <f t="shared" si="21"/>
        <v>8.2734008550916921E-2</v>
      </c>
      <c r="O88">
        <f t="shared" si="23"/>
        <v>6.2510139794026101E-2</v>
      </c>
      <c r="P88">
        <f t="shared" si="22"/>
        <v>-2.6206945985706027</v>
      </c>
      <c r="R88" s="3">
        <v>0.85</v>
      </c>
      <c r="S88">
        <f t="shared" si="24"/>
        <v>0.84103129259797316</v>
      </c>
      <c r="T88">
        <f t="shared" si="25"/>
        <v>0.21276595744680851</v>
      </c>
      <c r="U88">
        <f t="shared" si="26"/>
        <v>0.33641251703918923</v>
      </c>
      <c r="V88">
        <f t="shared" si="27"/>
        <v>0.25230938777939199</v>
      </c>
      <c r="W88">
        <f t="shared" si="28"/>
        <v>0.21446297961248317</v>
      </c>
      <c r="X88">
        <f t="shared" si="29"/>
        <v>-1.8023964402366435</v>
      </c>
    </row>
    <row r="89" spans="10:24" x14ac:dyDescent="0.25">
      <c r="J89" s="3">
        <v>0.86</v>
      </c>
      <c r="K89">
        <f t="shared" si="18"/>
        <v>0.25859747221003099</v>
      </c>
      <c r="L89">
        <f t="shared" si="19"/>
        <v>6.5420560747663559E-2</v>
      </c>
      <c r="M89">
        <f t="shared" si="20"/>
        <v>0.10343898888401239</v>
      </c>
      <c r="N89">
        <f t="shared" si="21"/>
        <v>7.7579241663009321E-2</v>
      </c>
      <c r="O89">
        <f t="shared" si="23"/>
        <v>5.930502029350046E-2</v>
      </c>
      <c r="P89">
        <f t="shared" si="22"/>
        <v>-2.6767374336525225</v>
      </c>
      <c r="R89" s="3">
        <v>0.86</v>
      </c>
      <c r="S89">
        <f t="shared" si="24"/>
        <v>0.837467600680185</v>
      </c>
      <c r="T89">
        <f t="shared" si="25"/>
        <v>0.21186440677966098</v>
      </c>
      <c r="U89">
        <f t="shared" si="26"/>
        <v>0.33498704027207399</v>
      </c>
      <c r="V89">
        <f t="shared" si="27"/>
        <v>0.25124028020405559</v>
      </c>
      <c r="W89">
        <f t="shared" si="28"/>
        <v>0.21606664097548781</v>
      </c>
      <c r="X89">
        <f t="shared" si="29"/>
        <v>-1.8046079617786719</v>
      </c>
    </row>
    <row r="90" spans="10:24" x14ac:dyDescent="0.25">
      <c r="J90" s="3">
        <v>0.87</v>
      </c>
      <c r="K90">
        <f t="shared" si="18"/>
        <v>0.24125357736026368</v>
      </c>
      <c r="L90">
        <f t="shared" si="19"/>
        <v>6.1032863849765265E-2</v>
      </c>
      <c r="M90">
        <f t="shared" si="20"/>
        <v>9.650143094410546E-2</v>
      </c>
      <c r="N90">
        <f t="shared" si="21"/>
        <v>7.2376073208079109E-2</v>
      </c>
      <c r="O90">
        <f t="shared" si="23"/>
        <v>5.5970829947581187E-2</v>
      </c>
      <c r="P90">
        <f t="shared" si="22"/>
        <v>-2.7378347132717265</v>
      </c>
      <c r="R90" s="3">
        <v>0.87</v>
      </c>
      <c r="S90">
        <f t="shared" si="24"/>
        <v>0.83393398211191416</v>
      </c>
      <c r="T90">
        <f t="shared" si="25"/>
        <v>0.21097046413502107</v>
      </c>
      <c r="U90">
        <f t="shared" si="26"/>
        <v>0.33357359284476562</v>
      </c>
      <c r="V90">
        <f t="shared" si="27"/>
        <v>0.25018019463357433</v>
      </c>
      <c r="W90">
        <f t="shared" si="28"/>
        <v>0.21765676933120967</v>
      </c>
      <c r="X90">
        <f t="shared" si="29"/>
        <v>-1.8068209964982123</v>
      </c>
    </row>
    <row r="91" spans="10:24" x14ac:dyDescent="0.25">
      <c r="J91" s="3">
        <v>0.88</v>
      </c>
      <c r="K91">
        <f t="shared" si="18"/>
        <v>0.22374606086097018</v>
      </c>
      <c r="L91">
        <f t="shared" si="19"/>
        <v>5.6603773584905655E-2</v>
      </c>
      <c r="M91">
        <f t="shared" si="20"/>
        <v>8.9498424344388053E-2</v>
      </c>
      <c r="N91">
        <f t="shared" si="21"/>
        <v>6.7123818258291071E-2</v>
      </c>
      <c r="O91">
        <f t="shared" si="23"/>
        <v>5.250574228204101E-2</v>
      </c>
      <c r="P91">
        <f t="shared" si="22"/>
        <v>-2.8048055013968947</v>
      </c>
      <c r="R91" s="3">
        <v>0.88</v>
      </c>
      <c r="S91">
        <f t="shared" si="24"/>
        <v>0.83043005781732637</v>
      </c>
      <c r="T91">
        <f t="shared" si="25"/>
        <v>0.21008403361344538</v>
      </c>
      <c r="U91">
        <f t="shared" si="26"/>
        <v>0.3321720231269305</v>
      </c>
      <c r="V91">
        <f t="shared" si="27"/>
        <v>0.24912901734519796</v>
      </c>
      <c r="W91">
        <f t="shared" si="28"/>
        <v>0.2192335352637742</v>
      </c>
      <c r="X91">
        <f t="shared" si="29"/>
        <v>-1.8090354162540776</v>
      </c>
    </row>
    <row r="92" spans="10:24" x14ac:dyDescent="0.25">
      <c r="J92" s="3">
        <v>0.89</v>
      </c>
      <c r="K92">
        <f t="shared" si="18"/>
        <v>0.20607259633798672</v>
      </c>
      <c r="L92">
        <f t="shared" si="19"/>
        <v>5.2132701421800931E-2</v>
      </c>
      <c r="M92">
        <f t="shared" si="20"/>
        <v>8.2429038535194663E-2</v>
      </c>
      <c r="N92">
        <f t="shared" si="21"/>
        <v>6.1821778901396028E-2</v>
      </c>
      <c r="O92">
        <f t="shared" si="23"/>
        <v>4.8907896197548852E-2</v>
      </c>
      <c r="P92">
        <f t="shared" si="22"/>
        <v>-2.8786831528422305</v>
      </c>
      <c r="R92" s="3">
        <v>0.89</v>
      </c>
      <c r="S92">
        <f t="shared" si="24"/>
        <v>0.8269554550649526</v>
      </c>
      <c r="T92">
        <f t="shared" si="25"/>
        <v>0.20920502092050208</v>
      </c>
      <c r="U92">
        <f t="shared" si="26"/>
        <v>0.33078218202598109</v>
      </c>
      <c r="V92">
        <f t="shared" si="27"/>
        <v>0.24808663651948584</v>
      </c>
      <c r="W92">
        <f t="shared" si="28"/>
        <v>0.22079710650234241</v>
      </c>
      <c r="X92">
        <f t="shared" si="29"/>
        <v>-1.8112510963458337</v>
      </c>
    </row>
    <row r="93" spans="10:24" x14ac:dyDescent="0.25">
      <c r="J93" s="3">
        <v>0.9</v>
      </c>
      <c r="K93">
        <f t="shared" ref="K93:K124" si="30">$C$6*L93</f>
        <v>0.18823081310526057</v>
      </c>
      <c r="L93">
        <f t="shared" ref="L93:L102" si="31">(1+$E$3/((1-J93)*$C$9)*$C$8)^(-1)</f>
        <v>4.7619047619047603E-2</v>
      </c>
      <c r="M93">
        <f t="shared" ref="M93:M124" si="32">K93^$B$3*L93^(1-$B$3)</f>
        <v>7.5292325242104219E-2</v>
      </c>
      <c r="N93">
        <f t="shared" ref="N93:N103" si="33">(1-J93)*$C$9/$E$3*(1-L93)</f>
        <v>5.6469243931578192E-2</v>
      </c>
      <c r="O93">
        <f t="shared" si="23"/>
        <v>4.5175395145262552E-2</v>
      </c>
      <c r="P93">
        <f t="shared" ref="P93:P102" si="34">LN(N93)+$E$3*LN(1-L93)</f>
        <v>-2.9607972138726724</v>
      </c>
      <c r="R93" s="3">
        <v>0.9</v>
      </c>
      <c r="S93">
        <f t="shared" si="24"/>
        <v>0.82350980733551538</v>
      </c>
      <c r="T93">
        <f t="shared" si="25"/>
        <v>0.20833333333333334</v>
      </c>
      <c r="U93">
        <f t="shared" si="26"/>
        <v>0.32940392293420612</v>
      </c>
      <c r="V93">
        <f t="shared" si="27"/>
        <v>0.24705294220065466</v>
      </c>
      <c r="W93">
        <f t="shared" si="28"/>
        <v>0.2223476479805892</v>
      </c>
      <c r="X93">
        <f t="shared" si="29"/>
        <v>-1.813467915417891</v>
      </c>
    </row>
    <row r="94" spans="10:24" x14ac:dyDescent="0.25">
      <c r="J94" s="3">
        <v>0.91</v>
      </c>
      <c r="K94">
        <f t="shared" si="30"/>
        <v>0.17021829510475717</v>
      </c>
      <c r="L94">
        <f t="shared" si="31"/>
        <v>4.3062200956937781E-2</v>
      </c>
      <c r="M94">
        <f t="shared" si="32"/>
        <v>6.8087318041902836E-2</v>
      </c>
      <c r="N94">
        <f t="shared" si="33"/>
        <v>5.1065488531427158E-2</v>
      </c>
      <c r="O94">
        <f t="shared" si="23"/>
        <v>4.1306306278754416E-2</v>
      </c>
      <c r="P94">
        <f t="shared" si="34"/>
        <v>-3.0528986218842276</v>
      </c>
      <c r="R94" s="3">
        <v>0.91</v>
      </c>
      <c r="S94">
        <f t="shared" si="24"/>
        <v>0.82009275419304428</v>
      </c>
      <c r="T94">
        <f t="shared" si="25"/>
        <v>0.20746887966804978</v>
      </c>
      <c r="U94">
        <f t="shared" si="26"/>
        <v>0.32803710167721761</v>
      </c>
      <c r="V94">
        <f t="shared" si="27"/>
        <v>0.24602782625791333</v>
      </c>
      <c r="W94">
        <f t="shared" si="28"/>
        <v>0.22388532189470114</v>
      </c>
      <c r="X94">
        <f t="shared" si="29"/>
        <v>-1.8156857553665902</v>
      </c>
    </row>
    <row r="95" spans="10:24" x14ac:dyDescent="0.25">
      <c r="J95" s="3">
        <v>0.92</v>
      </c>
      <c r="K95">
        <f t="shared" si="30"/>
        <v>0.15203257981578738</v>
      </c>
      <c r="L95">
        <f t="shared" si="31"/>
        <v>3.8461538461538443E-2</v>
      </c>
      <c r="M95">
        <f t="shared" si="32"/>
        <v>6.0813031926314938E-2</v>
      </c>
      <c r="N95">
        <f t="shared" si="33"/>
        <v>4.5609773944736219E-2</v>
      </c>
      <c r="O95">
        <f t="shared" si="23"/>
        <v>3.729865958147318E-2</v>
      </c>
      <c r="P95">
        <f t="shared" si="34"/>
        <v>-3.1573589568086859</v>
      </c>
      <c r="R95" s="3">
        <v>0.92</v>
      </c>
      <c r="S95">
        <f t="shared" si="24"/>
        <v>0.81670394115918876</v>
      </c>
      <c r="T95">
        <f t="shared" si="25"/>
        <v>0.20661157024793389</v>
      </c>
      <c r="U95">
        <f t="shared" si="26"/>
        <v>0.32668157646367546</v>
      </c>
      <c r="V95">
        <f t="shared" si="27"/>
        <v>0.24501118234775671</v>
      </c>
      <c r="W95">
        <f t="shared" si="28"/>
        <v>0.22541028775993618</v>
      </c>
      <c r="X95">
        <f t="shared" si="29"/>
        <v>-1.8179045012501855</v>
      </c>
    </row>
    <row r="96" spans="10:24" x14ac:dyDescent="0.25">
      <c r="J96" s="3">
        <v>0.93</v>
      </c>
      <c r="K96">
        <f t="shared" si="30"/>
        <v>0.13367115713272124</v>
      </c>
      <c r="L96">
        <f t="shared" si="31"/>
        <v>3.3816425120772924E-2</v>
      </c>
      <c r="M96">
        <f t="shared" si="32"/>
        <v>5.3468462853088483E-2</v>
      </c>
      <c r="N96">
        <f t="shared" si="33"/>
        <v>4.0101347139816383E-2</v>
      </c>
      <c r="O96">
        <f t="shared" si="23"/>
        <v>3.3150446968914872E-2</v>
      </c>
      <c r="P96">
        <f t="shared" si="34"/>
        <v>-3.277503442666684</v>
      </c>
      <c r="R96" s="3">
        <v>0.93</v>
      </c>
      <c r="S96">
        <f t="shared" si="24"/>
        <v>0.8133430195906326</v>
      </c>
      <c r="T96">
        <f t="shared" si="25"/>
        <v>0.20576131687242802</v>
      </c>
      <c r="U96">
        <f t="shared" si="26"/>
        <v>0.32533720783625303</v>
      </c>
      <c r="V96">
        <f t="shared" si="27"/>
        <v>0.24400290587718973</v>
      </c>
      <c r="W96">
        <f t="shared" si="28"/>
        <v>0.22692270246578647</v>
      </c>
      <c r="X96">
        <f t="shared" si="29"/>
        <v>-1.820124041201618</v>
      </c>
    </row>
    <row r="97" spans="10:24" x14ac:dyDescent="0.25">
      <c r="J97" s="3">
        <v>0.94</v>
      </c>
      <c r="K97">
        <f t="shared" si="30"/>
        <v>0.11513146821001391</v>
      </c>
      <c r="L97">
        <f t="shared" si="31"/>
        <v>2.9126213592233038E-2</v>
      </c>
      <c r="M97">
        <f t="shared" si="32"/>
        <v>4.6052587284005568E-2</v>
      </c>
      <c r="N97">
        <f t="shared" si="33"/>
        <v>3.4539440463004181E-2</v>
      </c>
      <c r="O97">
        <f t="shared" si="23"/>
        <v>2.8859621364643491E-2</v>
      </c>
      <c r="P97">
        <f t="shared" si="34"/>
        <v>-3.4182023878389738</v>
      </c>
      <c r="R97" s="3">
        <v>0.94</v>
      </c>
      <c r="S97">
        <f t="shared" si="24"/>
        <v>0.81000964655952334</v>
      </c>
      <c r="T97">
        <f t="shared" si="25"/>
        <v>0.20491803278688525</v>
      </c>
      <c r="U97">
        <f t="shared" si="26"/>
        <v>0.32400385862380932</v>
      </c>
      <c r="V97">
        <f t="shared" si="27"/>
        <v>0.24300289396785704</v>
      </c>
      <c r="W97">
        <f t="shared" si="28"/>
        <v>0.22842272032978561</v>
      </c>
      <c r="X97">
        <f t="shared" si="29"/>
        <v>-1.8223442663439793</v>
      </c>
    </row>
    <row r="98" spans="10:24" x14ac:dyDescent="0.25">
      <c r="J98" s="3">
        <v>0.95</v>
      </c>
      <c r="K98">
        <f t="shared" si="30"/>
        <v>9.6410904273426259E-2</v>
      </c>
      <c r="L98">
        <f t="shared" si="31"/>
        <v>2.4390243902439043E-2</v>
      </c>
      <c r="M98">
        <f t="shared" si="32"/>
        <v>3.8564361709370498E-2</v>
      </c>
      <c r="N98">
        <f t="shared" si="33"/>
        <v>2.8923271282027881E-2</v>
      </c>
      <c r="O98">
        <f t="shared" si="23"/>
        <v>2.4424095749267988E-2</v>
      </c>
      <c r="P98">
        <f t="shared" si="34"/>
        <v>-3.5870067511574484</v>
      </c>
      <c r="R98" s="3">
        <v>0.95</v>
      </c>
      <c r="S98">
        <f t="shared" si="24"/>
        <v>0.80670348473683129</v>
      </c>
      <c r="T98">
        <f t="shared" si="25"/>
        <v>0.2040816326530612</v>
      </c>
      <c r="U98">
        <f t="shared" si="26"/>
        <v>0.32268139389473249</v>
      </c>
      <c r="V98">
        <f t="shared" si="27"/>
        <v>0.24201104542104948</v>
      </c>
      <c r="W98">
        <f t="shared" si="28"/>
        <v>0.22991049314999701</v>
      </c>
      <c r="X98">
        <f t="shared" si="29"/>
        <v>-1.8245650707085823</v>
      </c>
    </row>
    <row r="99" spans="10:24" x14ac:dyDescent="0.25">
      <c r="J99" s="3">
        <v>0.96</v>
      </c>
      <c r="K99">
        <f t="shared" si="30"/>
        <v>7.7506805396283865E-2</v>
      </c>
      <c r="L99">
        <f t="shared" si="31"/>
        <v>1.9607843137254919E-2</v>
      </c>
      <c r="M99">
        <f t="shared" si="32"/>
        <v>3.1002722158513549E-2</v>
      </c>
      <c r="N99">
        <f t="shared" si="33"/>
        <v>2.3252041618885159E-2</v>
      </c>
      <c r="O99">
        <f t="shared" si="23"/>
        <v>1.9841742181448671E-2</v>
      </c>
      <c r="P99">
        <f t="shared" si="34"/>
        <v>-3.7965670099877924</v>
      </c>
      <c r="R99" s="3">
        <v>0.96</v>
      </c>
      <c r="S99">
        <f t="shared" si="24"/>
        <v>0.80342420227855149</v>
      </c>
      <c r="T99">
        <f t="shared" si="25"/>
        <v>0.2032520325203252</v>
      </c>
      <c r="U99">
        <f t="shared" si="26"/>
        <v>0.3213696809114206</v>
      </c>
      <c r="V99">
        <f t="shared" si="27"/>
        <v>0.2410272606835655</v>
      </c>
      <c r="W99">
        <f t="shared" si="28"/>
        <v>0.23138617025622288</v>
      </c>
      <c r="X99">
        <f t="shared" si="29"/>
        <v>-1.8267863511555347</v>
      </c>
    </row>
    <row r="100" spans="10:24" x14ac:dyDescent="0.25">
      <c r="J100" s="3">
        <v>0.97</v>
      </c>
      <c r="K100">
        <f t="shared" si="30"/>
        <v>5.8416459239563706E-2</v>
      </c>
      <c r="L100">
        <f t="shared" si="31"/>
        <v>1.4778325123152724E-2</v>
      </c>
      <c r="M100">
        <f t="shared" si="32"/>
        <v>2.3366583695825484E-2</v>
      </c>
      <c r="N100">
        <f t="shared" si="33"/>
        <v>1.7524937771869115E-2</v>
      </c>
      <c r="O100">
        <f t="shared" si="23"/>
        <v>1.5110390789967147E-2</v>
      </c>
      <c r="P100">
        <f t="shared" si="34"/>
        <v>-4.0705990413217146</v>
      </c>
      <c r="R100" s="3">
        <v>0.97</v>
      </c>
      <c r="S100">
        <f t="shared" si="24"/>
        <v>0.80017147271467071</v>
      </c>
      <c r="T100">
        <f t="shared" si="25"/>
        <v>0.20242914979757085</v>
      </c>
      <c r="U100">
        <f t="shared" si="26"/>
        <v>0.32006858908586822</v>
      </c>
      <c r="V100">
        <f t="shared" si="27"/>
        <v>0.24005144181440127</v>
      </c>
      <c r="W100">
        <f t="shared" si="28"/>
        <v>0.23284989855996924</v>
      </c>
      <c r="X100">
        <f t="shared" si="29"/>
        <v>-1.8290080072967367</v>
      </c>
    </row>
    <row r="101" spans="10:24" x14ac:dyDescent="0.25">
      <c r="J101" s="3">
        <v>0.98</v>
      </c>
      <c r="K101">
        <f t="shared" si="30"/>
        <v>3.9137099754559181E-2</v>
      </c>
      <c r="L101">
        <f t="shared" si="31"/>
        <v>9.9009900990099098E-3</v>
      </c>
      <c r="M101">
        <f t="shared" si="32"/>
        <v>1.5654839901823665E-2</v>
      </c>
      <c r="N101">
        <f t="shared" si="33"/>
        <v>1.1741129926367755E-2</v>
      </c>
      <c r="O101">
        <f t="shared" si="23"/>
        <v>1.0227828735858134E-2</v>
      </c>
      <c r="P101">
        <f t="shared" si="34"/>
        <v>-4.4623467004282613</v>
      </c>
      <c r="R101" s="3">
        <v>0.98</v>
      </c>
      <c r="S101">
        <f t="shared" si="24"/>
        <v>0.79694497484082139</v>
      </c>
      <c r="T101">
        <f t="shared" si="25"/>
        <v>0.20161290322580647</v>
      </c>
      <c r="U101">
        <f t="shared" si="26"/>
        <v>0.3187779899363285</v>
      </c>
      <c r="V101">
        <f t="shared" si="27"/>
        <v>0.23908349245224639</v>
      </c>
      <c r="W101">
        <f t="shared" si="28"/>
        <v>0.23430182260320145</v>
      </c>
      <c r="X101">
        <f t="shared" si="29"/>
        <v>-1.8312299414212232</v>
      </c>
    </row>
    <row r="102" spans="10:24" x14ac:dyDescent="0.25">
      <c r="J102" s="3">
        <v>0.99</v>
      </c>
      <c r="K102">
        <f t="shared" si="30"/>
        <v>1.9665905846818293E-2</v>
      </c>
      <c r="L102">
        <f t="shared" si="31"/>
        <v>4.975124378109457E-3</v>
      </c>
      <c r="M102">
        <f t="shared" si="32"/>
        <v>7.8663623387273153E-3</v>
      </c>
      <c r="N102">
        <f t="shared" si="33"/>
        <v>5.8997717540454891E-3</v>
      </c>
      <c r="O102">
        <f t="shared" si="23"/>
        <v>5.1917991435600306E-3</v>
      </c>
      <c r="P102">
        <f t="shared" si="34"/>
        <v>-5.1417083550378475</v>
      </c>
      <c r="R102" s="3">
        <v>0.99</v>
      </c>
      <c r="S102">
        <f t="shared" si="24"/>
        <v>0.79374439261254481</v>
      </c>
      <c r="T102">
        <f t="shared" si="25"/>
        <v>0.20080321285140559</v>
      </c>
      <c r="U102">
        <f t="shared" si="26"/>
        <v>0.31749775704501787</v>
      </c>
      <c r="V102">
        <f t="shared" si="27"/>
        <v>0.23812331778376356</v>
      </c>
      <c r="W102">
        <f t="shared" si="28"/>
        <v>0.23574208460592591</v>
      </c>
      <c r="X102">
        <f t="shared" si="29"/>
        <v>-1.8334520584227583</v>
      </c>
    </row>
    <row r="103" spans="10:24" x14ac:dyDescent="0.25">
      <c r="J103" s="3">
        <v>1</v>
      </c>
      <c r="K103">
        <f t="shared" si="30"/>
        <v>0</v>
      </c>
      <c r="L103" s="2">
        <v>0</v>
      </c>
      <c r="M103">
        <f t="shared" si="32"/>
        <v>0</v>
      </c>
      <c r="N103">
        <f t="shared" si="33"/>
        <v>0</v>
      </c>
      <c r="O103">
        <f t="shared" si="23"/>
        <v>0</v>
      </c>
      <c r="R103" s="3">
        <v>1</v>
      </c>
      <c r="S103">
        <f t="shared" si="24"/>
        <v>0.79056941504209477</v>
      </c>
      <c r="T103">
        <f t="shared" si="25"/>
        <v>0.2</v>
      </c>
      <c r="U103">
        <f t="shared" si="26"/>
        <v>0.31622776601683794</v>
      </c>
      <c r="V103">
        <f t="shared" si="27"/>
        <v>0.23717082451262847</v>
      </c>
      <c r="W103">
        <f t="shared" si="28"/>
        <v>0.23717082451262847</v>
      </c>
      <c r="X103">
        <f t="shared" si="29"/>
        <v>-1.835674265729621</v>
      </c>
    </row>
  </sheetData>
  <pageMargins left="0.7" right="0.7" top="0.75" bottom="0.75" header="0.3" footer="0.3"/>
  <pageSetup paperSize="9" orientation="portrait" r:id="rId1"/>
  <ignoredErrors>
    <ignoredError sqref="AD10:AD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E930-4B6C-4DCF-98B9-737CC173736F}">
  <dimension ref="A1:M103"/>
  <sheetViews>
    <sheetView workbookViewId="0">
      <selection activeCell="F32" sqref="F32"/>
    </sheetView>
  </sheetViews>
  <sheetFormatPr defaultRowHeight="15" x14ac:dyDescent="0.25"/>
  <sheetData>
    <row r="1" spans="1:13" x14ac:dyDescent="0.25">
      <c r="B1" t="s">
        <v>15</v>
      </c>
    </row>
    <row r="2" spans="1:13" x14ac:dyDescent="0.25">
      <c r="A2" s="1" t="s">
        <v>14</v>
      </c>
      <c r="B2" t="s">
        <v>10</v>
      </c>
      <c r="C2" t="s">
        <v>9</v>
      </c>
      <c r="D2" t="s">
        <v>11</v>
      </c>
      <c r="E2" t="s">
        <v>12</v>
      </c>
      <c r="F2" s="1" t="s">
        <v>16</v>
      </c>
      <c r="H2" s="1" t="s">
        <v>17</v>
      </c>
      <c r="I2" t="s">
        <v>10</v>
      </c>
      <c r="J2" t="s">
        <v>9</v>
      </c>
      <c r="K2" t="s">
        <v>11</v>
      </c>
      <c r="L2" t="s">
        <v>12</v>
      </c>
      <c r="M2" s="1" t="s">
        <v>18</v>
      </c>
    </row>
    <row r="3" spans="1:13" x14ac:dyDescent="0.25">
      <c r="A3" s="3">
        <v>0</v>
      </c>
      <c r="B3">
        <f>Arkusz1!$C$11</f>
        <v>1.3176156917368245</v>
      </c>
      <c r="C3">
        <f>(1+Arkusz1!$E$3/((1-A3)*Arkusz1!$C$9)*Arkusz1!$C$8)^(-1)</f>
        <v>0.33333333333333331</v>
      </c>
      <c r="D3">
        <f>B3^Arkusz1!$B$3*C3^(1-Arkusz1!$B$3)</f>
        <v>0.52704627669472981</v>
      </c>
      <c r="E3">
        <f>(1-A3)*Arkusz1!$C$9/Arkusz1!$E$3*(1-C3)</f>
        <v>0.39528470752104744</v>
      </c>
      <c r="F3">
        <f>A3*Arkusz1!$C$9*C3</f>
        <v>0</v>
      </c>
      <c r="H3" s="3">
        <v>0</v>
      </c>
      <c r="I3">
        <f>Arkusz1!$C$11</f>
        <v>1.3176156917368245</v>
      </c>
      <c r="J3">
        <f>(1+Arkusz1!$E$3*(1+H3)/Arkusz1!$C$9*Arkusz1!$C$8)^(-1)</f>
        <v>0.33333333333333331</v>
      </c>
      <c r="K3">
        <f>I3^Arkusz1!$B$3*J3^(1-Arkusz1!$B$3)</f>
        <v>0.52704627669472981</v>
      </c>
      <c r="L3">
        <f>Arkusz1!$C$9/(1+H3)*(1-J3)/Arkusz1!$E$3</f>
        <v>0.39528470752104744</v>
      </c>
      <c r="M3">
        <f t="shared" ref="M3:M34" si="0">H3*L3</f>
        <v>0</v>
      </c>
    </row>
    <row r="4" spans="1:13" x14ac:dyDescent="0.25">
      <c r="A4" s="3">
        <v>0.01</v>
      </c>
      <c r="B4">
        <f>Arkusz1!$C$11</f>
        <v>1.3176156917368245</v>
      </c>
      <c r="C4">
        <f>(1+Arkusz1!$E$3/((1-A4)*Arkusz1!$C$9)*Arkusz1!$C$8)^(-1)</f>
        <v>0.33110367892976589</v>
      </c>
      <c r="D4">
        <f>B4^Arkusz1!$B$3*C4^(1-Arkusz1!$B$3)</f>
        <v>0.52469338663531306</v>
      </c>
      <c r="E4">
        <f>(1-A4)*Arkusz1!$C$9/Arkusz1!$E$3*(1-C4)</f>
        <v>0.39264066265468583</v>
      </c>
      <c r="F4">
        <f>A4*Arkusz1!$C$9*C4</f>
        <v>3.4901392235972082E-3</v>
      </c>
      <c r="H4" s="3">
        <v>0.01</v>
      </c>
      <c r="I4">
        <f>Arkusz1!$C$11</f>
        <v>1.3176156917368245</v>
      </c>
      <c r="J4">
        <f>(1+Arkusz1!$E$3*(1+H4)/Arkusz1!$C$9*Arkusz1!$C$8)^(-1)</f>
        <v>0.33112582781456956</v>
      </c>
      <c r="K4">
        <f>I4^Arkusz1!$B$3*J4^(1-Arkusz1!$B$3)</f>
        <v>0.52471678563801083</v>
      </c>
      <c r="L4">
        <f>Arkusz1!$C$9/(1+H4)*(1-J4)/Arkusz1!$E$3</f>
        <v>0.39266692800104047</v>
      </c>
      <c r="M4">
        <f t="shared" si="0"/>
        <v>3.9266692800104044E-3</v>
      </c>
    </row>
    <row r="5" spans="1:13" x14ac:dyDescent="0.25">
      <c r="A5" s="3">
        <v>0.02</v>
      </c>
      <c r="B5">
        <f>Arkusz1!$C$11</f>
        <v>1.3176156917368245</v>
      </c>
      <c r="C5">
        <f>(1+Arkusz1!$E$3/((1-A5)*Arkusz1!$C$9)*Arkusz1!$C$8)^(-1)</f>
        <v>0.32885906040268453</v>
      </c>
      <c r="D5">
        <f>B5^Arkusz1!$B$3*C5^(1-Arkusz1!$B$3)</f>
        <v>0.52231936447357408</v>
      </c>
      <c r="E5">
        <f>(1-A5)*Arkusz1!$C$9/Arkusz1!$E$3*(1-C5)</f>
        <v>0.38997887252076491</v>
      </c>
      <c r="F5">
        <f>A5*Arkusz1!$C$9*C5</f>
        <v>6.9329577337024868E-3</v>
      </c>
      <c r="H5" s="3">
        <v>0.02</v>
      </c>
      <c r="I5">
        <f>Arkusz1!$C$11</f>
        <v>1.3176156917368245</v>
      </c>
      <c r="J5">
        <f>(1+Arkusz1!$E$3*(1+H5)/Arkusz1!$C$9*Arkusz1!$C$8)^(-1)</f>
        <v>0.32894736842105265</v>
      </c>
      <c r="K5">
        <f>I5^Arkusz1!$B$3*J5^(1-Arkusz1!$B$3)</f>
        <v>0.52241286536705667</v>
      </c>
      <c r="L5">
        <f>Arkusz1!$C$9/(1+H5)*(1-J5)/Arkusz1!$E$3</f>
        <v>0.39008359294840206</v>
      </c>
      <c r="M5">
        <f t="shared" si="0"/>
        <v>7.8016718589680413E-3</v>
      </c>
    </row>
    <row r="6" spans="1:13" x14ac:dyDescent="0.25">
      <c r="A6" s="3">
        <v>0.03</v>
      </c>
      <c r="B6">
        <f>Arkusz1!$C$11</f>
        <v>1.3176156917368245</v>
      </c>
      <c r="C6">
        <f>(1+Arkusz1!$E$3/((1-A6)*Arkusz1!$C$9)*Arkusz1!$C$8)^(-1)</f>
        <v>0.32659932659932656</v>
      </c>
      <c r="D6">
        <f>B6^Arkusz1!$B$3*C6^(1-Arkusz1!$B$3)</f>
        <v>0.51992389330250488</v>
      </c>
      <c r="E6">
        <f>(1-A6)*Arkusz1!$C$9/Arkusz1!$E$3*(1-C6)</f>
        <v>0.38729915787415753</v>
      </c>
      <c r="F6">
        <f>A6*Arkusz1!$C$9*C6</f>
        <v>1.0327977543310867E-2</v>
      </c>
      <c r="H6" s="3">
        <v>0.03</v>
      </c>
      <c r="I6">
        <f>Arkusz1!$C$11</f>
        <v>1.3176156917368245</v>
      </c>
      <c r="J6">
        <f>(1+Arkusz1!$E$3*(1+H6)/Arkusz1!$C$9*Arkusz1!$C$8)^(-1)</f>
        <v>0.32679738562091504</v>
      </c>
      <c r="K6">
        <f>I6^Arkusz1!$B$3*J6^(1-Arkusz1!$B$3)</f>
        <v>0.52013406971570397</v>
      </c>
      <c r="L6">
        <f>Arkusz1!$C$9/(1+H6)*(1-J6)/Arkusz1!$E$3</f>
        <v>0.38753402698141903</v>
      </c>
      <c r="M6">
        <f t="shared" si="0"/>
        <v>1.1626020809442571E-2</v>
      </c>
    </row>
    <row r="7" spans="1:13" x14ac:dyDescent="0.25">
      <c r="A7" s="3">
        <v>0.04</v>
      </c>
      <c r="B7">
        <f>Arkusz1!$C$11</f>
        <v>1.3176156917368245</v>
      </c>
      <c r="C7">
        <f>(1+Arkusz1!$E$3/((1-A7)*Arkusz1!$C$9)*Arkusz1!$C$8)^(-1)</f>
        <v>0.32432432432432429</v>
      </c>
      <c r="D7">
        <f>B7^Arkusz1!$B$3*C7^(1-Arkusz1!$B$3)</f>
        <v>0.51750664904805788</v>
      </c>
      <c r="E7">
        <f>(1-A7)*Arkusz1!$C$9/Arkusz1!$E$3*(1-C7)</f>
        <v>0.38460133704750554</v>
      </c>
      <c r="F7">
        <f>A7*Arkusz1!$C$9*C7</f>
        <v>1.3674714206133531E-2</v>
      </c>
      <c r="H7" s="3">
        <v>0.04</v>
      </c>
      <c r="I7">
        <f>Arkusz1!$C$11</f>
        <v>1.3176156917368245</v>
      </c>
      <c r="J7">
        <f>(1+Arkusz1!$E$3*(1+H7)/Arkusz1!$C$9*Arkusz1!$C$8)^(-1)</f>
        <v>0.32467532467532467</v>
      </c>
      <c r="K7">
        <f>I7^Arkusz1!$B$3*J7^(1-Arkusz1!$B$3)</f>
        <v>0.51787996315236084</v>
      </c>
      <c r="L7">
        <f>Arkusz1!$C$9/(1+H7)*(1-J7)/Arkusz1!$E$3</f>
        <v>0.38501757226076044</v>
      </c>
      <c r="M7">
        <f t="shared" si="0"/>
        <v>1.5400702890430417E-2</v>
      </c>
    </row>
    <row r="8" spans="1:13" x14ac:dyDescent="0.25">
      <c r="A8" s="3">
        <v>0.05</v>
      </c>
      <c r="B8">
        <f>Arkusz1!$C$11</f>
        <v>1.3176156917368245</v>
      </c>
      <c r="C8">
        <f>(1+Arkusz1!$E$3/((1-A8)*Arkusz1!$C$9)*Arkusz1!$C$8)^(-1)</f>
        <v>0.32203389830508472</v>
      </c>
      <c r="D8">
        <f>B8^Arkusz1!$B$3*C8^(1-Arkusz1!$B$3)</f>
        <v>0.5150673002400773</v>
      </c>
      <c r="E8">
        <f>(1-A8)*Arkusz1!$C$9/Arkusz1!$E$3*(1-C8)</f>
        <v>0.38188522591016433</v>
      </c>
      <c r="F8">
        <f>A8*Arkusz1!$C$9*C8</f>
        <v>1.6972676707118422E-2</v>
      </c>
      <c r="H8" s="3">
        <v>0.05</v>
      </c>
      <c r="I8">
        <f>Arkusz1!$C$11</f>
        <v>1.3176156917368245</v>
      </c>
      <c r="J8">
        <f>(1+Arkusz1!$E$3*(1+H8)/Arkusz1!$C$9*Arkusz1!$C$8)^(-1)</f>
        <v>0.32258064516129031</v>
      </c>
      <c r="K8">
        <f>I8^Arkusz1!$B$3*J8^(1-Arkusz1!$B$3)</f>
        <v>0.51565012045948055</v>
      </c>
      <c r="L8">
        <f>Arkusz1!$C$9/(1+H8)*(1-J8)/Arkusz1!$E$3</f>
        <v>0.38253358792359426</v>
      </c>
      <c r="M8">
        <f t="shared" si="0"/>
        <v>1.9126679396179715E-2</v>
      </c>
    </row>
    <row r="9" spans="1:13" x14ac:dyDescent="0.25">
      <c r="A9" s="3">
        <v>0.06</v>
      </c>
      <c r="B9">
        <f>Arkusz1!$C$11</f>
        <v>1.3176156917368245</v>
      </c>
      <c r="C9">
        <f>(1+Arkusz1!$E$3/((1-A9)*Arkusz1!$C$9)*Arkusz1!$C$8)^(-1)</f>
        <v>0.31972789115646261</v>
      </c>
      <c r="D9">
        <f>B9^Arkusz1!$B$3*C9^(1-Arkusz1!$B$3)</f>
        <v>0.51260550777344893</v>
      </c>
      <c r="E9">
        <f>(1-A9)*Arkusz1!$C$9/Arkusz1!$E$3*(1-C9)</f>
        <v>0.3791506378263107</v>
      </c>
      <c r="F9">
        <f>A9*Arkusz1!$C$9*C9</f>
        <v>2.0221367350736576E-2</v>
      </c>
      <c r="H9" s="3">
        <v>0.06</v>
      </c>
      <c r="I9">
        <f>Arkusz1!$C$11</f>
        <v>1.3176156917368245</v>
      </c>
      <c r="J9">
        <f>(1+Arkusz1!$E$3*(1+H9)/Arkusz1!$C$9*Arkusz1!$C$8)^(-1)</f>
        <v>0.32051282051282048</v>
      </c>
      <c r="K9">
        <f>I9^Arkusz1!$B$3*J9^(1-Arkusz1!$B$3)</f>
        <v>0.51344412642468906</v>
      </c>
      <c r="L9">
        <f>Arkusz1!$C$9/(1+H9)*(1-J9)/Arkusz1!$E$3</f>
        <v>0.38008144953946865</v>
      </c>
      <c r="M9">
        <f t="shared" si="0"/>
        <v>2.280488697236812E-2</v>
      </c>
    </row>
    <row r="10" spans="1:13" x14ac:dyDescent="0.25">
      <c r="A10" s="3">
        <v>7.0000000000000007E-2</v>
      </c>
      <c r="B10">
        <f>Arkusz1!$C$11</f>
        <v>1.3176156917368245</v>
      </c>
      <c r="C10">
        <f>(1+Arkusz1!$E$3/((1-A10)*Arkusz1!$C$9)*Arkusz1!$C$8)^(-1)</f>
        <v>0.31740614334470985</v>
      </c>
      <c r="D10">
        <f>B10^Arkusz1!$B$3*C10^(1-Arkusz1!$B$3)</f>
        <v>0.51012092465894177</v>
      </c>
      <c r="E10">
        <f>(1-A10)*Arkusz1!$C$9/Arkusz1!$E$3*(1-C10)</f>
        <v>0.37639738361219188</v>
      </c>
      <c r="F10">
        <f>A10*Arkusz1!$C$9*C10</f>
        <v>2.3420281646980831E-2</v>
      </c>
      <c r="H10" s="3">
        <v>7.0000000000000007E-2</v>
      </c>
      <c r="I10">
        <f>Arkusz1!$C$11</f>
        <v>1.3176156917368245</v>
      </c>
      <c r="J10">
        <f>(1+Arkusz1!$E$3*(1+H10)/Arkusz1!$C$9*Arkusz1!$C$8)^(-1)</f>
        <v>0.31847133757961782</v>
      </c>
      <c r="K10">
        <f>I10^Arkusz1!$B$3*J10^(1-Arkusz1!$B$3)</f>
        <v>0.51126157554307339</v>
      </c>
      <c r="L10">
        <f>Arkusz1!$C$9/(1+H10)*(1-J10)/Arkusz1!$E$3</f>
        <v>0.377660548586988</v>
      </c>
      <c r="M10">
        <f t="shared" si="0"/>
        <v>2.6436238401089163E-2</v>
      </c>
    </row>
    <row r="11" spans="1:13" x14ac:dyDescent="0.25">
      <c r="A11" s="3">
        <v>0.08</v>
      </c>
      <c r="B11">
        <f>Arkusz1!$C$11</f>
        <v>1.3176156917368245</v>
      </c>
      <c r="C11">
        <f>(1+Arkusz1!$E$3/((1-A11)*Arkusz1!$C$9)*Arkusz1!$C$8)^(-1)</f>
        <v>0.31506849315068497</v>
      </c>
      <c r="D11">
        <f>B11^Arkusz1!$B$3*C11^(1-Arkusz1!$B$3)</f>
        <v>0.50761319576317387</v>
      </c>
      <c r="E11">
        <f>(1-A11)*Arkusz1!$C$9/Arkusz1!$E$3*(1-C11)</f>
        <v>0.37362527149249691</v>
      </c>
      <c r="F11">
        <f>A11*Arkusz1!$C$9*C11</f>
        <v>2.6568908195022004E-2</v>
      </c>
      <c r="H11" s="3">
        <v>0.08</v>
      </c>
      <c r="I11">
        <f>Arkusz1!$C$11</f>
        <v>1.3176156917368245</v>
      </c>
      <c r="J11">
        <f>(1+Arkusz1!$E$3*(1+H11)/Arkusz1!$C$9*Arkusz1!$C$8)^(-1)</f>
        <v>0.31645569620253161</v>
      </c>
      <c r="K11">
        <f>I11^Arkusz1!$B$3*J11^(1-Arkusz1!$B$3)</f>
        <v>0.50910207173015876</v>
      </c>
      <c r="L11">
        <f>Arkusz1!$C$9/(1+H11)*(1-J11)/Arkusz1!$E$3</f>
        <v>0.37527029195036149</v>
      </c>
      <c r="M11">
        <f t="shared" si="0"/>
        <v>3.0021623356028919E-2</v>
      </c>
    </row>
    <row r="12" spans="1:13" x14ac:dyDescent="0.25">
      <c r="A12" s="3">
        <v>0.09</v>
      </c>
      <c r="B12">
        <f>Arkusz1!$C$11</f>
        <v>1.3176156917368245</v>
      </c>
      <c r="C12">
        <f>(1+Arkusz1!$E$3/((1-A12)*Arkusz1!$C$9)*Arkusz1!$C$8)^(-1)</f>
        <v>0.3127147766323024</v>
      </c>
      <c r="D12">
        <f>B12^Arkusz1!$B$3*C12^(1-Arkusz1!$B$3)</f>
        <v>0.50508195753709828</v>
      </c>
      <c r="E12">
        <f>(1-A12)*Arkusz1!$C$9/Arkusz1!$E$3*(1-C12)</f>
        <v>0.37083410705582798</v>
      </c>
      <c r="F12">
        <f>A12*Arkusz1!$C$9*C12</f>
        <v>2.9666728564466241E-2</v>
      </c>
      <c r="H12" s="3">
        <v>0.09</v>
      </c>
      <c r="I12">
        <f>Arkusz1!$C$11</f>
        <v>1.3176156917368245</v>
      </c>
      <c r="J12">
        <f>(1+Arkusz1!$E$3*(1+H12)/Arkusz1!$C$9*Arkusz1!$C$8)^(-1)</f>
        <v>0.31446540880503143</v>
      </c>
      <c r="K12">
        <f>I12^Arkusz1!$B$3*J12^(1-Arkusz1!$B$3)</f>
        <v>0.50696522804512623</v>
      </c>
      <c r="L12">
        <f>Arkusz1!$C$9/(1+H12)*(1-J12)/Arkusz1!$E$3</f>
        <v>0.3729101014349504</v>
      </c>
      <c r="M12">
        <f t="shared" si="0"/>
        <v>3.3561909129145535E-2</v>
      </c>
    </row>
    <row r="13" spans="1:13" x14ac:dyDescent="0.25">
      <c r="A13" s="3">
        <v>0.1</v>
      </c>
      <c r="B13">
        <f>Arkusz1!$C$11</f>
        <v>1.3176156917368245</v>
      </c>
      <c r="C13">
        <f>(1+Arkusz1!$E$3/((1-A13)*Arkusz1!$C$9)*Arkusz1!$C$8)^(-1)</f>
        <v>0.31034482758620691</v>
      </c>
      <c r="D13">
        <f>B13^Arkusz1!$B$3*C13^(1-Arkusz1!$B$3)</f>
        <v>0.50252683773236817</v>
      </c>
      <c r="E13">
        <f>(1-A13)*Arkusz1!$C$9/Arkusz1!$E$3*(1-C13)</f>
        <v>0.3680236932092511</v>
      </c>
      <c r="F13">
        <f>A13*Arkusz1!$C$9*C13</f>
        <v>3.2713217174155651E-2</v>
      </c>
      <c r="H13" s="3">
        <v>0.1</v>
      </c>
      <c r="I13">
        <f>Arkusz1!$C$11</f>
        <v>1.3176156917368245</v>
      </c>
      <c r="J13">
        <f>(1+Arkusz1!$E$3*(1+H13)/Arkusz1!$C$9*Arkusz1!$C$8)^(-1)</f>
        <v>0.3125</v>
      </c>
      <c r="K13">
        <f>I13^Arkusz1!$B$3*J13^(1-Arkusz1!$B$3)</f>
        <v>0.50485066642384246</v>
      </c>
      <c r="L13">
        <f>Arkusz1!$C$9/(1+H13)*(1-J13)/Arkusz1!$E$3</f>
        <v>0.37057941330098193</v>
      </c>
      <c r="M13">
        <f t="shared" si="0"/>
        <v>3.7057941330098196E-2</v>
      </c>
    </row>
    <row r="14" spans="1:13" x14ac:dyDescent="0.25">
      <c r="A14" s="3">
        <v>0.11</v>
      </c>
      <c r="B14">
        <f>Arkusz1!$C$11</f>
        <v>1.3176156917368245</v>
      </c>
      <c r="C14">
        <f>(1+Arkusz1!$E$3/((1-A14)*Arkusz1!$C$9)*Arkusz1!$C$8)^(-1)</f>
        <v>0.30795847750865052</v>
      </c>
      <c r="D14">
        <f>B14^Arkusz1!$B$3*C14^(1-Arkusz1!$B$3)</f>
        <v>0.49994745510488842</v>
      </c>
      <c r="E14">
        <f>(1-A14)*Arkusz1!$C$9/Arkusz1!$E$3*(1-C14)</f>
        <v>0.36519383013190188</v>
      </c>
      <c r="F14">
        <f>A14*Arkusz1!$C$9*C14</f>
        <v>3.5707841168452638E-2</v>
      </c>
      <c r="H14" s="3">
        <v>0.11</v>
      </c>
      <c r="I14">
        <f>Arkusz1!$C$11</f>
        <v>1.3176156917368245</v>
      </c>
      <c r="J14">
        <f>(1+Arkusz1!$E$3*(1+H14)/Arkusz1!$C$9*Arkusz1!$C$8)^(-1)</f>
        <v>0.3105590062111801</v>
      </c>
      <c r="K14">
        <f>I14^Arkusz1!$B$3*J14^(1-Arkusz1!$B$3)</f>
        <v>0.50275801742129644</v>
      </c>
      <c r="L14">
        <f>Arkusz1!$C$9/(1+H14)*(1-J14)/Arkusz1!$E$3</f>
        <v>0.36827767781464044</v>
      </c>
      <c r="M14">
        <f t="shared" si="0"/>
        <v>4.0510544559610451E-2</v>
      </c>
    </row>
    <row r="15" spans="1:13" x14ac:dyDescent="0.25">
      <c r="A15" s="3">
        <v>0.12</v>
      </c>
      <c r="B15">
        <f>Arkusz1!$C$11</f>
        <v>1.3176156917368245</v>
      </c>
      <c r="C15">
        <f>(1+Arkusz1!$E$3/((1-A15)*Arkusz1!$C$9)*Arkusz1!$C$8)^(-1)</f>
        <v>0.30555555555555552</v>
      </c>
      <c r="D15">
        <f>B15^Arkusz1!$B$3*C15^(1-Arkusz1!$B$3)</f>
        <v>0.49734341910482238</v>
      </c>
      <c r="E15">
        <f>(1-A15)*Arkusz1!$C$9/Arkusz1!$E$3*(1-C15)</f>
        <v>0.36234431522762678</v>
      </c>
      <c r="F15">
        <f>A15*Arkusz1!$C$9*C15</f>
        <v>3.865006029094685E-2</v>
      </c>
      <c r="H15" s="3">
        <v>0.12</v>
      </c>
      <c r="I15">
        <f>Arkusz1!$C$11</f>
        <v>1.3176156917368245</v>
      </c>
      <c r="J15">
        <f>(1+Arkusz1!$E$3*(1+H15)/Arkusz1!$C$9*Arkusz1!$C$8)^(-1)</f>
        <v>0.30864197530864196</v>
      </c>
      <c r="K15">
        <f>I15^Arkusz1!$B$3*J15^(1-Arkusz1!$B$3)</f>
        <v>0.50068691996305503</v>
      </c>
      <c r="L15">
        <f>Arkusz1!$C$9/(1+H15)*(1-J15)/Arkusz1!$E$3</f>
        <v>0.36600435881578458</v>
      </c>
      <c r="M15">
        <f t="shared" si="0"/>
        <v>4.3920523057894151E-2</v>
      </c>
    </row>
    <row r="16" spans="1:13" x14ac:dyDescent="0.25">
      <c r="A16" s="3">
        <v>0.13</v>
      </c>
      <c r="B16">
        <f>Arkusz1!$C$11</f>
        <v>1.3176156917368245</v>
      </c>
      <c r="C16">
        <f>(1+Arkusz1!$E$3/((1-A16)*Arkusz1!$C$9)*Arkusz1!$C$8)^(-1)</f>
        <v>0.30313588850174217</v>
      </c>
      <c r="D16">
        <f>B16^Arkusz1!$B$3*C16^(1-Arkusz1!$B$3)</f>
        <v>0.4947143295522618</v>
      </c>
      <c r="E16">
        <f>(1-A16)*Arkusz1!$C$9/Arkusz1!$E$3*(1-C16)</f>
        <v>0.35947494307663203</v>
      </c>
      <c r="F16">
        <f>A16*Arkusz1!$C$9*C16</f>
        <v>4.1539326755521924E-2</v>
      </c>
      <c r="H16" s="3">
        <v>0.13</v>
      </c>
      <c r="I16">
        <f>Arkusz1!$C$11</f>
        <v>1.3176156917368245</v>
      </c>
      <c r="J16">
        <f>(1+Arkusz1!$E$3*(1+H16)/Arkusz1!$C$9*Arkusz1!$C$8)^(-1)</f>
        <v>0.30674846625766872</v>
      </c>
      <c r="K16">
        <f>I16^Arkusz1!$B$3*J16^(1-Arkusz1!$B$3)</f>
        <v>0.49863702110536745</v>
      </c>
      <c r="L16">
        <f>Arkusz1!$C$9/(1+H16)*(1-J16)/Arkusz1!$E$3</f>
        <v>0.36375893330157744</v>
      </c>
      <c r="M16">
        <f t="shared" si="0"/>
        <v>4.7288661329205069E-2</v>
      </c>
    </row>
    <row r="17" spans="1:13" x14ac:dyDescent="0.25">
      <c r="A17" s="3">
        <v>0.14000000000000001</v>
      </c>
      <c r="B17">
        <f>Arkusz1!$C$11</f>
        <v>1.3176156917368245</v>
      </c>
      <c r="C17">
        <f>(1+Arkusz1!$E$3/((1-A17)*Arkusz1!$C$9)*Arkusz1!$C$8)^(-1)</f>
        <v>0.30069930069930068</v>
      </c>
      <c r="D17">
        <f>B17^Arkusz1!$B$3*C17^(1-Arkusz1!$B$3)</f>
        <v>0.49205977629771935</v>
      </c>
      <c r="E17">
        <f>(1-A17)*Arkusz1!$C$9/Arkusz1!$E$3*(1-C17)</f>
        <v>0.35658550538611972</v>
      </c>
      <c r="F17">
        <f>A17*Arkusz1!$C$9*C17</f>
        <v>4.4375085114717119E-2</v>
      </c>
      <c r="H17" s="3">
        <v>0.14000000000000001</v>
      </c>
      <c r="I17">
        <f>Arkusz1!$C$11</f>
        <v>1.3176156917368245</v>
      </c>
      <c r="J17">
        <f>(1+Arkusz1!$E$3*(1+H17)/Arkusz1!$C$9*Arkusz1!$C$8)^(-1)</f>
        <v>0.3048780487804878</v>
      </c>
      <c r="K17">
        <f>I17^Arkusz1!$B$3*J17^(1-Arkusz1!$B$3)</f>
        <v>0.49660797580356808</v>
      </c>
      <c r="L17">
        <f>Arkusz1!$C$9/(1+H17)*(1-J17)/Arkusz1!$E$3</f>
        <v>0.3615408910253482</v>
      </c>
      <c r="M17">
        <f t="shared" si="0"/>
        <v>5.0615724743548751E-2</v>
      </c>
    </row>
    <row r="18" spans="1:13" x14ac:dyDescent="0.25">
      <c r="A18" s="3">
        <v>0.15</v>
      </c>
      <c r="B18">
        <f>Arkusz1!$C$11</f>
        <v>1.3176156917368245</v>
      </c>
      <c r="C18">
        <f>(1+Arkusz1!$E$3/((1-A18)*Arkusz1!$C$9)*Arkusz1!$C$8)^(-1)</f>
        <v>0.2982456140350877</v>
      </c>
      <c r="D18">
        <f>B18^Arkusz1!$B$3*C18^(1-Arkusz1!$B$3)</f>
        <v>0.48937933886654061</v>
      </c>
      <c r="E18">
        <f>(1-A18)*Arkusz1!$C$9/Arkusz1!$E$3*(1-C18)</f>
        <v>0.35367579093988455</v>
      </c>
      <c r="F18">
        <f>A18*Arkusz1!$C$9*C18</f>
        <v>4.7156772125317936E-2</v>
      </c>
      <c r="H18" s="3">
        <v>0.15</v>
      </c>
      <c r="I18">
        <f>Arkusz1!$C$11</f>
        <v>1.3176156917368245</v>
      </c>
      <c r="J18">
        <f>(1+Arkusz1!$E$3*(1+H18)/Arkusz1!$C$9*Arkusz1!$C$8)^(-1)</f>
        <v>0.30303030303030304</v>
      </c>
      <c r="K18">
        <f>I18^Arkusz1!$B$3*J18^(1-Arkusz1!$B$3)</f>
        <v>0.49459944668844014</v>
      </c>
      <c r="L18">
        <f>Arkusz1!$C$9/(1+H18)*(1-J18)/Arkusz1!$E$3</f>
        <v>0.35934973411004317</v>
      </c>
      <c r="M18">
        <f t="shared" si="0"/>
        <v>5.3902460116506477E-2</v>
      </c>
    </row>
    <row r="19" spans="1:13" x14ac:dyDescent="0.25">
      <c r="A19" s="3">
        <v>0.16</v>
      </c>
      <c r="B19">
        <f>Arkusz1!$C$11</f>
        <v>1.3176156917368245</v>
      </c>
      <c r="C19">
        <f>(1+Arkusz1!$E$3/((1-A19)*Arkusz1!$C$9)*Arkusz1!$C$8)^(-1)</f>
        <v>0.29577464788732388</v>
      </c>
      <c r="D19">
        <f>B19^Arkusz1!$B$3*C19^(1-Arkusz1!$B$3)</f>
        <v>0.48667258608626141</v>
      </c>
      <c r="E19">
        <f>(1-A19)*Arkusz1!$C$9/Arkusz1!$E$3*(1-C19)</f>
        <v>0.35074558554684487</v>
      </c>
      <c r="F19">
        <f>A19*Arkusz1!$C$9*C19</f>
        <v>4.9883816611106822E-2</v>
      </c>
      <c r="H19" s="3">
        <v>0.16</v>
      </c>
      <c r="I19">
        <f>Arkusz1!$C$11</f>
        <v>1.3176156917368245</v>
      </c>
      <c r="J19">
        <f>(1+Arkusz1!$E$3*(1+H19)/Arkusz1!$C$9*Arkusz1!$C$8)^(-1)</f>
        <v>0.30120481927710846</v>
      </c>
      <c r="K19">
        <f>I19^Arkusz1!$B$3*J19^(1-Arkusz1!$B$3)</f>
        <v>0.4926111038502225</v>
      </c>
      <c r="L19">
        <f>Arkusz1!$C$9/(1+H19)*(1-J19)/Arkusz1!$E$3</f>
        <v>0.35718497667564525</v>
      </c>
      <c r="M19">
        <f t="shared" si="0"/>
        <v>5.7149596268103238E-2</v>
      </c>
    </row>
    <row r="20" spans="1:13" x14ac:dyDescent="0.25">
      <c r="A20" s="3">
        <v>0.17</v>
      </c>
      <c r="B20">
        <f>Arkusz1!$C$11</f>
        <v>1.3176156917368245</v>
      </c>
      <c r="C20">
        <f>(1+Arkusz1!$E$3/((1-A20)*Arkusz1!$C$9)*Arkusz1!$C$8)^(-1)</f>
        <v>0.29328621908127206</v>
      </c>
      <c r="D20">
        <f>B20^Arkusz1!$B$3*C20^(1-Arkusz1!$B$3)</f>
        <v>0.48393907569587502</v>
      </c>
      <c r="E20">
        <f>(1-A20)*Arkusz1!$C$9/Arkusz1!$E$3*(1-C20)</f>
        <v>0.34779467198848335</v>
      </c>
      <c r="F20">
        <f>A20*Arkusz1!$C$9*C20</f>
        <v>5.2555639322704156E-2</v>
      </c>
      <c r="H20" s="3">
        <v>0.17</v>
      </c>
      <c r="I20">
        <f>Arkusz1!$C$11</f>
        <v>1.3176156917368245</v>
      </c>
      <c r="J20">
        <f>(1+Arkusz1!$E$3*(1+H20)/Arkusz1!$C$9*Arkusz1!$C$8)^(-1)</f>
        <v>0.29940119760479045</v>
      </c>
      <c r="K20">
        <f>I20^Arkusz1!$B$3*J20^(1-Arkusz1!$B$3)</f>
        <v>0.49064262462995206</v>
      </c>
      <c r="L20">
        <f>Arkusz1!$C$9/(1+H20)*(1-J20)/Arkusz1!$E$3</f>
        <v>0.35504614447998273</v>
      </c>
      <c r="M20">
        <f t="shared" si="0"/>
        <v>6.0357844561597068E-2</v>
      </c>
    </row>
    <row r="21" spans="1:13" x14ac:dyDescent="0.25">
      <c r="A21" s="3">
        <v>0.18</v>
      </c>
      <c r="B21">
        <f>Arkusz1!$C$11</f>
        <v>1.3176156917368245</v>
      </c>
      <c r="C21">
        <f>(1+Arkusz1!$E$3/((1-A21)*Arkusz1!$C$9)*Arkusz1!$C$8)^(-1)</f>
        <v>0.29078014184397166</v>
      </c>
      <c r="D21">
        <f>B21^Arkusz1!$B$3*C21^(1-Arkusz1!$B$3)</f>
        <v>0.48117835393588732</v>
      </c>
      <c r="E21">
        <f>(1-A21)*Arkusz1!$C$9/Arkusz1!$E$3*(1-C21)</f>
        <v>0.34482282996516905</v>
      </c>
      <c r="F21">
        <f>A21*Arkusz1!$C$9*C21</f>
        <v>5.5171652794427054E-2</v>
      </c>
      <c r="H21" s="3">
        <v>0.18</v>
      </c>
      <c r="I21">
        <f>Arkusz1!$C$11</f>
        <v>1.3176156917368245</v>
      </c>
      <c r="J21">
        <f>(1+Arkusz1!$E$3*(1+H21)/Arkusz1!$C$9*Arkusz1!$C$8)^(-1)</f>
        <v>0.29761904761904762</v>
      </c>
      <c r="K21">
        <f>I21^Arkusz1!$B$3*J21^(1-Arkusz1!$B$3)</f>
        <v>0.48869369341785174</v>
      </c>
      <c r="L21">
        <f>Arkusz1!$C$9/(1+H21)*(1-J21)/Arkusz1!$E$3</f>
        <v>0.35293277457236372</v>
      </c>
      <c r="M21">
        <f t="shared" si="0"/>
        <v>6.3527899423025461E-2</v>
      </c>
    </row>
    <row r="22" spans="1:13" x14ac:dyDescent="0.25">
      <c r="A22" s="3">
        <v>0.19</v>
      </c>
      <c r="B22">
        <f>Arkusz1!$C$11</f>
        <v>1.3176156917368245</v>
      </c>
      <c r="C22">
        <f>(1+Arkusz1!$E$3/((1-A22)*Arkusz1!$C$9)*Arkusz1!$C$8)^(-1)</f>
        <v>0.28825622775800713</v>
      </c>
      <c r="D22">
        <f>B22^Arkusz1!$B$3*C22^(1-Arkusz1!$B$3)</f>
        <v>0.47838995511795734</v>
      </c>
      <c r="E22">
        <f>(1-A22)*Arkusz1!$C$9/Arkusz1!$E$3*(1-C22)</f>
        <v>0.34182983604133282</v>
      </c>
      <c r="F22">
        <f>A22*Arkusz1!$C$9*C22</f>
        <v>5.7731261198091771E-2</v>
      </c>
      <c r="H22" s="3">
        <v>0.19</v>
      </c>
      <c r="I22">
        <f>Arkusz1!$C$11</f>
        <v>1.3176156917368245</v>
      </c>
      <c r="J22">
        <f>(1+Arkusz1!$E$3*(1+H22)/Arkusz1!$C$9*Arkusz1!$C$8)^(-1)</f>
        <v>0.29585798816568054</v>
      </c>
      <c r="K22">
        <f>I22^Arkusz1!$B$3*J22^(1-Arkusz1!$B$3)</f>
        <v>0.48676400145848497</v>
      </c>
      <c r="L22">
        <f>Arkusz1!$C$9/(1+H22)*(1-J22)/Arkusz1!$E$3</f>
        <v>0.35084441495950952</v>
      </c>
      <c r="M22">
        <f t="shared" si="0"/>
        <v>6.666043884230681E-2</v>
      </c>
    </row>
    <row r="23" spans="1:13" x14ac:dyDescent="0.25">
      <c r="A23" s="3">
        <v>0.2</v>
      </c>
      <c r="B23">
        <f>Arkusz1!$C$11</f>
        <v>1.3176156917368245</v>
      </c>
      <c r="C23">
        <f>(1+Arkusz1!$E$3/((1-A23)*Arkusz1!$C$9)*Arkusz1!$C$8)^(-1)</f>
        <v>0.2857142857142857</v>
      </c>
      <c r="D23">
        <f>B23^Arkusz1!$B$3*C23^(1-Arkusz1!$B$3)</f>
        <v>0.47557340117283087</v>
      </c>
      <c r="E23">
        <f>(1-A23)*Arkusz1!$C$9/Arkusz1!$E$3*(1-C23)</f>
        <v>0.33881546358946923</v>
      </c>
      <c r="F23">
        <f>A23*Arkusz1!$C$9*C23</f>
        <v>6.0233860193683417E-2</v>
      </c>
      <c r="H23" s="3">
        <v>0.2</v>
      </c>
      <c r="I23">
        <f>Arkusz1!$C$11</f>
        <v>1.3176156917368245</v>
      </c>
      <c r="J23">
        <f>(1+Arkusz1!$E$3*(1+H23)/Arkusz1!$C$9*Arkusz1!$C$8)^(-1)</f>
        <v>0.29411764705882354</v>
      </c>
      <c r="K23">
        <f>I23^Arkusz1!$B$3*J23^(1-Arkusz1!$B$3)</f>
        <v>0.4848532466624117</v>
      </c>
      <c r="L23">
        <f>Arkusz1!$C$9/(1+H23)*(1-J23)/Arkusz1!$E$3</f>
        <v>0.34878062428327711</v>
      </c>
      <c r="M23">
        <f t="shared" si="0"/>
        <v>6.975612485665543E-2</v>
      </c>
    </row>
    <row r="24" spans="1:13" x14ac:dyDescent="0.25">
      <c r="A24" s="3">
        <v>0.21</v>
      </c>
      <c r="B24">
        <f>Arkusz1!$C$11</f>
        <v>1.3176156917368245</v>
      </c>
      <c r="C24">
        <f>(1+Arkusz1!$E$3/((1-A24)*Arkusz1!$C$9)*Arkusz1!$C$8)^(-1)</f>
        <v>0.28315412186379929</v>
      </c>
      <c r="D24">
        <f>B24^Arkusz1!$B$3*C24^(1-Arkusz1!$B$3)</f>
        <v>0.47272820117516884</v>
      </c>
      <c r="E24">
        <f>(1-A24)*Arkusz1!$C$9/Arkusz1!$E$3*(1-C24)</f>
        <v>0.33577948273293279</v>
      </c>
      <c r="F24">
        <f>A24*Arkusz1!$C$9*C24</f>
        <v>6.2678836776814115E-2</v>
      </c>
      <c r="H24" s="3">
        <v>0.21</v>
      </c>
      <c r="I24">
        <f>Arkusz1!$C$11</f>
        <v>1.3176156917368245</v>
      </c>
      <c r="J24">
        <f>(1+Arkusz1!$E$3*(1+H24)/Arkusz1!$C$9*Arkusz1!$C$8)^(-1)</f>
        <v>0.29239766081871343</v>
      </c>
      <c r="K24">
        <f>I24^Arkusz1!$B$3*J24^(1-Arkusz1!$B$3)</f>
        <v>0.48296113342409197</v>
      </c>
      <c r="L24">
        <f>Arkusz1!$C$9/(1+H24)*(1-J24)/Arkusz1!$E$3</f>
        <v>0.34674097150969074</v>
      </c>
      <c r="M24">
        <f t="shared" si="0"/>
        <v>7.281560401703506E-2</v>
      </c>
    </row>
    <row r="25" spans="1:13" x14ac:dyDescent="0.25">
      <c r="A25" s="3">
        <v>0.22</v>
      </c>
      <c r="B25">
        <f>Arkusz1!$C$11</f>
        <v>1.3176156917368245</v>
      </c>
      <c r="C25">
        <f>(1+Arkusz1!$E$3/((1-A25)*Arkusz1!$C$9)*Arkusz1!$C$8)^(-1)</f>
        <v>0.28057553956834536</v>
      </c>
      <c r="D25">
        <f>B25^Arkusz1!$B$3*C25^(1-Arkusz1!$B$3)</f>
        <v>0.46985385084376846</v>
      </c>
      <c r="E25">
        <f>(1-A25)*Arkusz1!$C$9/Arkusz1!$E$3*(1-C25)</f>
        <v>0.33272166028750033</v>
      </c>
      <c r="F25">
        <f>A25*Arkusz1!$C$9*C25</f>
        <v>6.5065569122888967E-2</v>
      </c>
      <c r="H25" s="3">
        <v>0.22</v>
      </c>
      <c r="I25">
        <f>Arkusz1!$C$11</f>
        <v>1.3176156917368245</v>
      </c>
      <c r="J25">
        <f>(1+Arkusz1!$E$3*(1+H25)/Arkusz1!$C$9*Arkusz1!$C$8)^(-1)</f>
        <v>0.29069767441860467</v>
      </c>
      <c r="K25">
        <f>I25^Arkusz1!$B$3*J25^(1-Arkusz1!$B$3)</f>
        <v>0.48108737244579453</v>
      </c>
      <c r="L25">
        <f>Arkusz1!$C$9/(1+H25)*(1-J25)/Arkusz1!$E$3</f>
        <v>0.3447250356288204</v>
      </c>
      <c r="M25">
        <f t="shared" si="0"/>
        <v>7.5839507838340495E-2</v>
      </c>
    </row>
    <row r="26" spans="1:13" x14ac:dyDescent="0.25">
      <c r="A26" s="3">
        <v>0.23</v>
      </c>
      <c r="B26">
        <f>Arkusz1!$C$11</f>
        <v>1.3176156917368245</v>
      </c>
      <c r="C26">
        <f>(1+Arkusz1!$E$3/((1-A26)*Arkusz1!$C$9)*Arkusz1!$C$8)^(-1)</f>
        <v>0.27797833935018051</v>
      </c>
      <c r="D26">
        <f>B26^Arkusz1!$B$3*C26^(1-Arkusz1!$B$3)</f>
        <v>0.46694983201555279</v>
      </c>
      <c r="E26">
        <f>(1-A26)*Arkusz1!$C$9/Arkusz1!$E$3*(1-C26)</f>
        <v>0.32964175970166776</v>
      </c>
      <c r="F26">
        <f>A26*Arkusz1!$C$9*C26</f>
        <v>6.7393426427896516E-2</v>
      </c>
      <c r="H26" s="3">
        <v>0.23</v>
      </c>
      <c r="I26">
        <f>Arkusz1!$C$11</f>
        <v>1.3176156917368245</v>
      </c>
      <c r="J26">
        <f>(1+Arkusz1!$E$3*(1+H26)/Arkusz1!$C$9*Arkusz1!$C$8)^(-1)</f>
        <v>0.28901734104046239</v>
      </c>
      <c r="K26">
        <f>I26^Arkusz1!$B$3*J26^(1-Arkusz1!$B$3)</f>
        <v>0.47923168056727866</v>
      </c>
      <c r="L26">
        <f>Arkusz1!$C$9/(1+H26)*(1-J26)/Arkusz1!$E$3</f>
        <v>0.34273240536507005</v>
      </c>
      <c r="M26">
        <f t="shared" si="0"/>
        <v>7.8828453233966117E-2</v>
      </c>
    </row>
    <row r="27" spans="1:13" x14ac:dyDescent="0.25">
      <c r="A27" s="3">
        <v>0.24</v>
      </c>
      <c r="B27">
        <f>Arkusz1!$C$11</f>
        <v>1.3176156917368245</v>
      </c>
      <c r="C27">
        <f>(1+Arkusz1!$E$3/((1-A27)*Arkusz1!$C$9)*Arkusz1!$C$8)^(-1)</f>
        <v>0.27536231884057971</v>
      </c>
      <c r="D27">
        <f>B27^Arkusz1!$B$3*C27^(1-Arkusz1!$B$3)</f>
        <v>0.46401561209157427</v>
      </c>
      <c r="E27">
        <f>(1-A27)*Arkusz1!$C$9/Arkusz1!$E$3*(1-C27)</f>
        <v>0.32653954099564786</v>
      </c>
      <c r="F27">
        <f>A27*Arkusz1!$C$9*C27</f>
        <v>6.9661768745738206E-2</v>
      </c>
      <c r="H27" s="3">
        <v>0.24</v>
      </c>
      <c r="I27">
        <f>Arkusz1!$C$11</f>
        <v>1.3176156917368245</v>
      </c>
      <c r="J27">
        <f>(1+Arkusz1!$E$3*(1+H27)/Arkusz1!$C$9*Arkusz1!$C$8)^(-1)</f>
        <v>0.28735632183908044</v>
      </c>
      <c r="K27">
        <f>I27^Arkusz1!$B$3*J27^(1-Arkusz1!$B$3)</f>
        <v>0.47739378060102938</v>
      </c>
      <c r="L27">
        <f>Arkusz1!$C$9/(1+H27)*(1-J27)/Arkusz1!$E$3</f>
        <v>0.34076267889745471</v>
      </c>
      <c r="M27">
        <f t="shared" si="0"/>
        <v>8.1783042935389128E-2</v>
      </c>
    </row>
    <row r="28" spans="1:13" x14ac:dyDescent="0.25">
      <c r="A28" s="3">
        <v>0.25</v>
      </c>
      <c r="B28">
        <f>Arkusz1!$C$11</f>
        <v>1.3176156917368245</v>
      </c>
      <c r="C28">
        <f>(1+Arkusz1!$E$3/((1-A28)*Arkusz1!$C$9)*Arkusz1!$C$8)^(-1)</f>
        <v>0.27272727272727271</v>
      </c>
      <c r="D28">
        <f>B28^Arkusz1!$B$3*C28^(1-Arkusz1!$B$3)</f>
        <v>0.46105064345313412</v>
      </c>
      <c r="E28">
        <f>(1-A28)*Arkusz1!$C$9/Arkusz1!$E$3*(1-C28)</f>
        <v>0.32341476069903879</v>
      </c>
      <c r="F28">
        <f>A28*Arkusz1!$C$9*C28</f>
        <v>7.1869946822008618E-2</v>
      </c>
      <c r="H28" s="3">
        <v>0.25</v>
      </c>
      <c r="I28">
        <f>Arkusz1!$C$11</f>
        <v>1.3176156917368245</v>
      </c>
      <c r="J28">
        <f>(1+Arkusz1!$E$3*(1+H28)/Arkusz1!$C$9*Arkusz1!$C$8)^(-1)</f>
        <v>0.2857142857142857</v>
      </c>
      <c r="K28">
        <f>I28^Arkusz1!$B$3*J28^(1-Arkusz1!$B$3)</f>
        <v>0.47557340117283087</v>
      </c>
      <c r="L28">
        <f>Arkusz1!$C$9/(1+H28)*(1-J28)/Arkusz1!$E$3</f>
        <v>0.33881546358946923</v>
      </c>
      <c r="M28">
        <f t="shared" si="0"/>
        <v>8.4703865897367309E-2</v>
      </c>
    </row>
    <row r="29" spans="1:13" x14ac:dyDescent="0.25">
      <c r="A29" s="3">
        <v>0.26</v>
      </c>
      <c r="B29">
        <f>Arkusz1!$C$11</f>
        <v>1.3176156917368245</v>
      </c>
      <c r="C29">
        <f>(1+Arkusz1!$E$3/((1-A29)*Arkusz1!$C$9)*Arkusz1!$C$8)^(-1)</f>
        <v>0.27007299270072993</v>
      </c>
      <c r="D29">
        <f>B29^Arkusz1!$B$3*C29^(1-Arkusz1!$B$3)</f>
        <v>0.45805436284596335</v>
      </c>
      <c r="E29">
        <f>(1-A29)*Arkusz1!$C$9/Arkusz1!$E$3*(1-C29)</f>
        <v>0.32026717178712599</v>
      </c>
      <c r="F29">
        <f>A29*Arkusz1!$C$9*C29</f>
        <v>7.4017301924135803E-2</v>
      </c>
      <c r="H29" s="3">
        <v>0.26</v>
      </c>
      <c r="I29">
        <f>Arkusz1!$C$11</f>
        <v>1.3176156917368245</v>
      </c>
      <c r="J29">
        <f>(1+Arkusz1!$E$3*(1+H29)/Arkusz1!$C$9*Arkusz1!$C$8)^(-1)</f>
        <v>0.28409090909090912</v>
      </c>
      <c r="K29">
        <f>I29^Arkusz1!$B$3*J29^(1-Arkusz1!$B$3)</f>
        <v>0.47377027656748</v>
      </c>
      <c r="L29">
        <f>Arkusz1!$C$9/(1+H29)*(1-J29)/Arkusz1!$E$3</f>
        <v>0.33689037572816538</v>
      </c>
      <c r="M29">
        <f t="shared" si="0"/>
        <v>8.7591497689323006E-2</v>
      </c>
    </row>
    <row r="30" spans="1:13" x14ac:dyDescent="0.25">
      <c r="A30" s="3">
        <v>0.27</v>
      </c>
      <c r="B30">
        <f>Arkusz1!$C$11</f>
        <v>1.3176156917368245</v>
      </c>
      <c r="C30">
        <f>(1+Arkusz1!$E$3/((1-A30)*Arkusz1!$C$9)*Arkusz1!$C$8)^(-1)</f>
        <v>0.26739926739926739</v>
      </c>
      <c r="D30">
        <f>B30^Arkusz1!$B$3*C30^(1-Arkusz1!$B$3)</f>
        <v>0.45502619073023814</v>
      </c>
      <c r="E30">
        <f>(1-A30)*Arkusz1!$C$9/Arkusz1!$E$3*(1-C30)</f>
        <v>0.31709652361578528</v>
      </c>
      <c r="F30">
        <f>A30*Arkusz1!$C$9*C30</f>
        <v>7.6103165667788478E-2</v>
      </c>
      <c r="H30" s="3">
        <v>0.27</v>
      </c>
      <c r="I30">
        <f>Arkusz1!$C$11</f>
        <v>1.3176156917368245</v>
      </c>
      <c r="J30">
        <f>(1+Arkusz1!$E$3*(1+H30)/Arkusz1!$C$9*Arkusz1!$C$8)^(-1)</f>
        <v>0.28248587570621464</v>
      </c>
      <c r="K30">
        <f>I30^Arkusz1!$B$3*J30^(1-Arkusz1!$B$3)</f>
        <v>0.47198414657944249</v>
      </c>
      <c r="L30">
        <f>Arkusz1!$C$9/(1+H30)*(1-J30)/Arkusz1!$E$3</f>
        <v>0.3349870402720741</v>
      </c>
      <c r="M30">
        <f t="shared" si="0"/>
        <v>9.0446500873460012E-2</v>
      </c>
    </row>
    <row r="31" spans="1:13" x14ac:dyDescent="0.25">
      <c r="A31" s="3">
        <v>0.28000000000000003</v>
      </c>
      <c r="B31">
        <f>Arkusz1!$C$11</f>
        <v>1.3176156917368245</v>
      </c>
      <c r="C31">
        <f>(1+Arkusz1!$E$3/((1-A31)*Arkusz1!$C$9)*Arkusz1!$C$8)^(-1)</f>
        <v>0.26470588235294118</v>
      </c>
      <c r="D31">
        <f>B31^Arkusz1!$B$3*C31^(1-Arkusz1!$B$3)</f>
        <v>0.45196553059401295</v>
      </c>
      <c r="E31">
        <f>(1-A31)*Arkusz1!$C$9/Arkusz1!$E$3*(1-C31)</f>
        <v>0.31390256185494947</v>
      </c>
      <c r="F31">
        <f>A31*Arkusz1!$C$9*C31</f>
        <v>7.8126859839454096E-2</v>
      </c>
      <c r="H31" s="3">
        <v>0.28000000000000003</v>
      </c>
      <c r="I31">
        <f>Arkusz1!$C$11</f>
        <v>1.3176156917368245</v>
      </c>
      <c r="J31">
        <f>(1+Arkusz1!$E$3*(1+H31)/Arkusz1!$C$9*Arkusz1!$C$8)^(-1)</f>
        <v>0.2808988764044944</v>
      </c>
      <c r="K31">
        <f>I31^Arkusz1!$B$3*J31^(1-Arkusz1!$B$3)</f>
        <v>0.47021475636826943</v>
      </c>
      <c r="L31">
        <f>Arkusz1!$C$9/(1+H31)*(1-J31)/Arkusz1!$E$3</f>
        <v>0.33310509060762422</v>
      </c>
      <c r="M31">
        <f t="shared" si="0"/>
        <v>9.3269425370134787E-2</v>
      </c>
    </row>
    <row r="32" spans="1:13" x14ac:dyDescent="0.25">
      <c r="A32" s="3">
        <v>0.28999999999999998</v>
      </c>
      <c r="B32">
        <f>Arkusz1!$C$11</f>
        <v>1.3176156917368245</v>
      </c>
      <c r="C32">
        <f>(1+Arkusz1!$E$3/((1-A32)*Arkusz1!$C$9)*Arkusz1!$C$8)^(-1)</f>
        <v>0.26199261992619927</v>
      </c>
      <c r="D32">
        <f>B32^Arkusz1!$B$3*C32^(1-Arkusz1!$B$3)</f>
        <v>0.44887176822744707</v>
      </c>
      <c r="E32">
        <f>(1-A32)*Arkusz1!$C$9/Arkusz1!$E$3*(1-C32)</f>
        <v>0.31068502842060186</v>
      </c>
      <c r="F32">
        <f>A32*Arkusz1!$C$9*C32</f>
        <v>8.0087696215088475E-2</v>
      </c>
      <c r="H32" s="3">
        <v>0.28999999999999998</v>
      </c>
      <c r="I32">
        <f>Arkusz1!$C$11</f>
        <v>1.3176156917368245</v>
      </c>
      <c r="J32">
        <f>(1+Arkusz1!$E$3*(1+H32)/Arkusz1!$C$9*Arkusz1!$C$8)^(-1)</f>
        <v>0.27932960893854747</v>
      </c>
      <c r="K32">
        <f>I32^Arkusz1!$B$3*J32^(1-Arkusz1!$B$3)</f>
        <v>0.46846185631859311</v>
      </c>
      <c r="L32">
        <f>Arkusz1!$C$9/(1+H32)*(1-J32)/Arkusz1!$E$3</f>
        <v>0.33124416831372683</v>
      </c>
      <c r="M32">
        <f t="shared" si="0"/>
        <v>9.606080881098078E-2</v>
      </c>
    </row>
    <row r="33" spans="1:13" x14ac:dyDescent="0.25">
      <c r="A33" s="3">
        <v>0.3</v>
      </c>
      <c r="B33">
        <f>Arkusz1!$C$11</f>
        <v>1.3176156917368245</v>
      </c>
      <c r="C33">
        <f>(1+Arkusz1!$E$3/((1-A33)*Arkusz1!$C$9)*Arkusz1!$C$8)^(-1)</f>
        <v>0.25925925925925924</v>
      </c>
      <c r="D33">
        <f>B33^Arkusz1!$B$3*C33^(1-Arkusz1!$B$3)</f>
        <v>0.44574427095496727</v>
      </c>
      <c r="E33">
        <f>(1-A33)*Arkusz1!$C$9/Arkusz1!$E$3*(1-C33)</f>
        <v>0.30744366140525908</v>
      </c>
      <c r="F33">
        <f>A33*Arkusz1!$C$9*C33</f>
        <v>8.1984976374735757E-2</v>
      </c>
      <c r="H33" s="3">
        <v>0.3</v>
      </c>
      <c r="I33">
        <f>Arkusz1!$C$11</f>
        <v>1.3176156917368245</v>
      </c>
      <c r="J33">
        <f>(1+Arkusz1!$E$3*(1+H33)/Arkusz1!$C$9*Arkusz1!$C$8)^(-1)</f>
        <v>0.27777777777777779</v>
      </c>
      <c r="K33">
        <f>I33^Arkusz1!$B$3*J33^(1-Arkusz1!$B$3)</f>
        <v>0.46672520190453676</v>
      </c>
      <c r="L33">
        <f>Arkusz1!$C$9/(1+H33)*(1-J33)/Arkusz1!$E$3</f>
        <v>0.32940392293420617</v>
      </c>
      <c r="M33">
        <f t="shared" si="0"/>
        <v>9.8821176880261846E-2</v>
      </c>
    </row>
    <row r="34" spans="1:13" x14ac:dyDescent="0.25">
      <c r="A34" s="3">
        <v>0.31</v>
      </c>
      <c r="B34">
        <f>Arkusz1!$C$11</f>
        <v>1.3176156917368245</v>
      </c>
      <c r="C34">
        <f>(1+Arkusz1!$E$3/((1-A34)*Arkusz1!$C$9)*Arkusz1!$C$8)^(-1)</f>
        <v>0.25650557620817843</v>
      </c>
      <c r="D34">
        <f>B34^Arkusz1!$B$3*C34^(1-Arkusz1!$B$3)</f>
        <v>0.44258238682226181</v>
      </c>
      <c r="E34">
        <f>(1-A34)*Arkusz1!$C$9/Arkusz1!$E$3*(1-C34)</f>
        <v>0.30417819500690263</v>
      </c>
      <c r="F34">
        <f>A34*Arkusz1!$C$9*C34</f>
        <v>8.3817991513013182E-2</v>
      </c>
      <c r="H34" s="3">
        <v>0.31</v>
      </c>
      <c r="I34">
        <f>Arkusz1!$C$11</f>
        <v>1.3176156917368245</v>
      </c>
      <c r="J34">
        <f>(1+Arkusz1!$E$3*(1+H34)/Arkusz1!$C$9*Arkusz1!$C$8)^(-1)</f>
        <v>0.27624309392265189</v>
      </c>
      <c r="K34">
        <f>I34^Arkusz1!$B$3*J34^(1-Arkusz1!$B$3)</f>
        <v>0.46500455355837172</v>
      </c>
      <c r="L34">
        <f>Arkusz1!$C$9/(1+H34)*(1-J34)/Arkusz1!$E$3</f>
        <v>0.32758401175777407</v>
      </c>
      <c r="M34">
        <f t="shared" si="0"/>
        <v>0.10155104364490997</v>
      </c>
    </row>
    <row r="35" spans="1:13" x14ac:dyDescent="0.25">
      <c r="A35" s="3">
        <v>0.32</v>
      </c>
      <c r="B35">
        <f>Arkusz1!$C$11</f>
        <v>1.3176156917368245</v>
      </c>
      <c r="C35">
        <f>(1+Arkusz1!$E$3/((1-A35)*Arkusz1!$C$9)*Arkusz1!$C$8)^(-1)</f>
        <v>0.25373134328358204</v>
      </c>
      <c r="D35">
        <f>B35^Arkusz1!$B$3*C35^(1-Arkusz1!$B$3)</f>
        <v>0.4393854437347125</v>
      </c>
      <c r="E35">
        <f>(1-A35)*Arkusz1!$C$9/Arkusz1!$E$3*(1-C35)</f>
        <v>0.30088835945631964</v>
      </c>
      <c r="F35">
        <f>A35*Arkusz1!$C$9*C35</f>
        <v>8.5586022245353138E-2</v>
      </c>
      <c r="H35" s="3">
        <v>0.32</v>
      </c>
      <c r="I35">
        <f>Arkusz1!$C$11</f>
        <v>1.3176156917368245</v>
      </c>
      <c r="J35">
        <f>(1+Arkusz1!$E$3*(1+H35)/Arkusz1!$C$9*Arkusz1!$C$8)^(-1)</f>
        <v>0.27472527472527469</v>
      </c>
      <c r="K35">
        <f>I35^Arkusz1!$B$3*J35^(1-Arkusz1!$B$3)</f>
        <v>0.46329967654326853</v>
      </c>
      <c r="L35">
        <f>Arkusz1!$C$9/(1+H35)*(1-J35)/Arkusz1!$E$3</f>
        <v>0.32578409960525889</v>
      </c>
      <c r="M35">
        <f t="shared" ref="M35:M66" si="1">H35*L35</f>
        <v>0.10425091187368285</v>
      </c>
    </row>
    <row r="36" spans="1:13" x14ac:dyDescent="0.25">
      <c r="A36" s="3">
        <v>0.33</v>
      </c>
      <c r="B36">
        <f>Arkusz1!$C$11</f>
        <v>1.3176156917368245</v>
      </c>
      <c r="C36">
        <f>(1+Arkusz1!$E$3/((1-A36)*Arkusz1!$C$9)*Arkusz1!$C$8)^(-1)</f>
        <v>0.25093632958801498</v>
      </c>
      <c r="D36">
        <f>B36^Arkusz1!$B$3*C36^(1-Arkusz1!$B$3)</f>
        <v>0.43615274854356934</v>
      </c>
      <c r="E36">
        <f>(1-A36)*Arkusz1!$C$9/Arkusz1!$E$3*(1-C36)</f>
        <v>0.29757388094281095</v>
      </c>
      <c r="F36">
        <f>A36*Arkusz1!$C$9*C36</f>
        <v>8.7288338409891239E-2</v>
      </c>
      <c r="H36" s="3">
        <v>0.33</v>
      </c>
      <c r="I36">
        <f>Arkusz1!$C$11</f>
        <v>1.3176156917368245</v>
      </c>
      <c r="J36">
        <f>(1+Arkusz1!$E$3*(1+H36)/Arkusz1!$C$9*Arkusz1!$C$8)^(-1)</f>
        <v>0.27322404371584696</v>
      </c>
      <c r="K36">
        <f>I36^Arkusz1!$B$3*J36^(1-Arkusz1!$B$3)</f>
        <v>0.46161034082999153</v>
      </c>
      <c r="L36">
        <f>Arkusz1!$C$9/(1+H36)*(1-J36)/Arkusz1!$E$3</f>
        <v>0.32400385862380937</v>
      </c>
      <c r="M36">
        <f t="shared" si="1"/>
        <v>0.1069212733458571</v>
      </c>
    </row>
    <row r="37" spans="1:13" x14ac:dyDescent="0.25">
      <c r="A37" s="3">
        <v>0.34</v>
      </c>
      <c r="B37">
        <f>Arkusz1!$C$11</f>
        <v>1.3176156917368245</v>
      </c>
      <c r="C37">
        <f>(1+Arkusz1!$E$3/((1-A37)*Arkusz1!$C$9)*Arkusz1!$C$8)^(-1)</f>
        <v>0.24812030075187966</v>
      </c>
      <c r="D37">
        <f>B37^Arkusz1!$B$3*C37^(1-Arkusz1!$B$3)</f>
        <v>0.43288358607582139</v>
      </c>
      <c r="E37">
        <f>(1-A37)*Arkusz1!$C$9/Arkusz1!$E$3*(1-C37)</f>
        <v>0.29423448153822324</v>
      </c>
      <c r="F37">
        <f>A37*Arkusz1!$C$9*C37</f>
        <v>8.8924198864885243E-2</v>
      </c>
      <c r="H37" s="3">
        <v>0.34</v>
      </c>
      <c r="I37">
        <f>Arkusz1!$C$11</f>
        <v>1.3176156917368245</v>
      </c>
      <c r="J37">
        <f>(1+Arkusz1!$E$3*(1+H37)/Arkusz1!$C$9*Arkusz1!$C$8)^(-1)</f>
        <v>0.27173913043478265</v>
      </c>
      <c r="K37">
        <f>I37^Arkusz1!$B$3*J37^(1-Arkusz1!$B$3)</f>
        <v>0.45993632097739467</v>
      </c>
      <c r="L37">
        <f>Arkusz1!$C$9/(1+H37)*(1-J37)/Arkusz1!$E$3</f>
        <v>0.32224296808781033</v>
      </c>
      <c r="M37">
        <f t="shared" si="1"/>
        <v>0.10956260914985552</v>
      </c>
    </row>
    <row r="38" spans="1:13" x14ac:dyDescent="0.25">
      <c r="A38" s="3">
        <v>0.35</v>
      </c>
      <c r="B38">
        <f>Arkusz1!$C$11</f>
        <v>1.3176156917368245</v>
      </c>
      <c r="C38">
        <f>(1+Arkusz1!$E$3/((1-A38)*Arkusz1!$C$9)*Arkusz1!$C$8)^(-1)</f>
        <v>0.24528301886792456</v>
      </c>
      <c r="D38">
        <f>B38^Arkusz1!$B$3*C38^(1-Arkusz1!$B$3)</f>
        <v>0.42957721810334276</v>
      </c>
      <c r="E38">
        <f>(1-A38)*Arkusz1!$C$9/Arkusz1!$E$3*(1-C38)</f>
        <v>0.29086987911926127</v>
      </c>
      <c r="F38">
        <f>A38*Arkusz1!$C$9*C38</f>
        <v>9.0492851281547979E-2</v>
      </c>
      <c r="H38" s="3">
        <v>0.35</v>
      </c>
      <c r="I38">
        <f>Arkusz1!$C$11</f>
        <v>1.3176156917368245</v>
      </c>
      <c r="J38">
        <f>(1+Arkusz1!$E$3*(1+H38)/Arkusz1!$C$9*Arkusz1!$C$8)^(-1)</f>
        <v>0.27027027027027023</v>
      </c>
      <c r="K38">
        <f>I38^Arkusz1!$B$3*J38^(1-Arkusz1!$B$3)</f>
        <v>0.45827739601658074</v>
      </c>
      <c r="L38">
        <f>Arkusz1!$C$9/(1+H38)*(1-J38)/Arkusz1!$E$3</f>
        <v>0.32050111420625471</v>
      </c>
      <c r="M38">
        <f t="shared" si="1"/>
        <v>0.11217538997218914</v>
      </c>
    </row>
    <row r="39" spans="1:13" x14ac:dyDescent="0.25">
      <c r="A39" s="3">
        <v>0.36</v>
      </c>
      <c r="B39">
        <f>Arkusz1!$C$11</f>
        <v>1.3176156917368245</v>
      </c>
      <c r="C39">
        <f>(1+Arkusz1!$E$3/((1-A39)*Arkusz1!$C$9)*Arkusz1!$C$8)^(-1)</f>
        <v>0.24242424242424243</v>
      </c>
      <c r="D39">
        <f>B39^Arkusz1!$B$3*C39^(1-Arkusz1!$B$3)</f>
        <v>0.42623288224646028</v>
      </c>
      <c r="E39">
        <f>(1-A39)*Arkusz1!$C$9/Arkusz1!$E$3*(1-C39)</f>
        <v>0.28747978728803447</v>
      </c>
      <c r="F39">
        <f>A39*Arkusz1!$C$9*C39</f>
        <v>9.1993531932171052E-2</v>
      </c>
      <c r="H39" s="3">
        <v>0.36</v>
      </c>
      <c r="I39">
        <f>Arkusz1!$C$11</f>
        <v>1.3176156917368245</v>
      </c>
      <c r="J39">
        <f>(1+Arkusz1!$E$3*(1+H39)/Arkusz1!$C$9*Arkusz1!$C$8)^(-1)</f>
        <v>0.26881720430107525</v>
      </c>
      <c r="K39">
        <f>I39^Arkusz1!$B$3*J39^(1-Arkusz1!$B$3)</f>
        <v>0.45663334933859384</v>
      </c>
      <c r="L39">
        <f>Arkusz1!$C$9/(1+H39)*(1-J39)/Arkusz1!$E$3</f>
        <v>0.31877798993632861</v>
      </c>
      <c r="M39">
        <f t="shared" si="1"/>
        <v>0.1147600763770783</v>
      </c>
    </row>
    <row r="40" spans="1:13" x14ac:dyDescent="0.25">
      <c r="A40" s="3">
        <v>0.37</v>
      </c>
      <c r="B40">
        <f>Arkusz1!$C$11</f>
        <v>1.3176156917368245</v>
      </c>
      <c r="C40">
        <f>(1+Arkusz1!$E$3/((1-A40)*Arkusz1!$C$9)*Arkusz1!$C$8)^(-1)</f>
        <v>0.23954372623574144</v>
      </c>
      <c r="D40">
        <f>B40^Arkusz1!$B$3*C40^(1-Arkusz1!$B$3)</f>
        <v>0.42284979080662516</v>
      </c>
      <c r="E40">
        <f>(1-A40)*Arkusz1!$C$9/Arkusz1!$E$3*(1-C40)</f>
        <v>0.28406391529079072</v>
      </c>
      <c r="F40">
        <f>A40*Arkusz1!$C$9*C40</f>
        <v>9.3425465473415611E-2</v>
      </c>
      <c r="H40" s="3">
        <v>0.37</v>
      </c>
      <c r="I40">
        <f>Arkusz1!$C$11</f>
        <v>1.3176156917368245</v>
      </c>
      <c r="J40">
        <f>(1+Arkusz1!$E$3*(1+H40)/Arkusz1!$C$9*Arkusz1!$C$8)^(-1)</f>
        <v>0.26737967914438504</v>
      </c>
      <c r="K40">
        <f>I40^Arkusz1!$B$3*J40^(1-Arkusz1!$B$3)</f>
        <v>0.45500396858551712</v>
      </c>
      <c r="L40">
        <f>Arkusz1!$C$9/(1+H40)*(1-J40)/Arkusz1!$E$3</f>
        <v>0.31707329480297919</v>
      </c>
      <c r="M40">
        <f t="shared" si="1"/>
        <v>0.11731711907710229</v>
      </c>
    </row>
    <row r="41" spans="1:13" x14ac:dyDescent="0.25">
      <c r="A41" s="3">
        <v>0.38</v>
      </c>
      <c r="B41">
        <f>Arkusz1!$C$11</f>
        <v>1.3176156917368245</v>
      </c>
      <c r="C41">
        <f>(1+Arkusz1!$E$3/((1-A41)*Arkusz1!$C$9)*Arkusz1!$C$8)^(-1)</f>
        <v>0.23664122137404581</v>
      </c>
      <c r="D41">
        <f>B41^Arkusz1!$B$3*C41^(1-Arkusz1!$B$3)</f>
        <v>0.41942712952233735</v>
      </c>
      <c r="E41">
        <f>(1-A41)*Arkusz1!$C$9/Arkusz1!$E$3*(1-C41)</f>
        <v>0.28062196793478938</v>
      </c>
      <c r="F41">
        <f>A41*Arkusz1!$C$9*C41</f>
        <v>9.4787864724639986E-2</v>
      </c>
      <c r="H41" s="3">
        <v>0.38</v>
      </c>
      <c r="I41">
        <f>Arkusz1!$C$11</f>
        <v>1.3176156917368245</v>
      </c>
      <c r="J41">
        <f>(1+Arkusz1!$E$3*(1+H41)/Arkusz1!$C$9*Arkusz1!$C$8)^(-1)</f>
        <v>0.26595744680851063</v>
      </c>
      <c r="K41">
        <f>I41^Arkusz1!$B$3*J41^(1-Arkusz1!$B$3)</f>
        <v>0.45338904554485632</v>
      </c>
      <c r="L41">
        <f>Arkusz1!$C$9/(1+H41)*(1-J41)/Arkusz1!$E$3</f>
        <v>0.31538673472423995</v>
      </c>
      <c r="M41">
        <f t="shared" si="1"/>
        <v>0.11984695919521118</v>
      </c>
    </row>
    <row r="42" spans="1:13" x14ac:dyDescent="0.25">
      <c r="A42" s="3">
        <v>0.39</v>
      </c>
      <c r="B42">
        <f>Arkusz1!$C$11</f>
        <v>1.3176156917368245</v>
      </c>
      <c r="C42">
        <f>(1+Arkusz1!$E$3/((1-A42)*Arkusz1!$C$9)*Arkusz1!$C$8)^(-1)</f>
        <v>0.23371647509578544</v>
      </c>
      <c r="D42">
        <f>B42^Arkusz1!$B$3*C42^(1-Arkusz1!$B$3)</f>
        <v>0.41596405624188632</v>
      </c>
      <c r="E42">
        <f>(1-A42)*Arkusz1!$C$9/Arkusz1!$E$3*(1-C42)</f>
        <v>0.2771536455032631</v>
      </c>
      <c r="F42">
        <f>A42*Arkusz1!$C$9*C42</f>
        <v>9.6079930441131223E-2</v>
      </c>
      <c r="H42" s="3">
        <v>0.39</v>
      </c>
      <c r="I42">
        <f>Arkusz1!$C$11</f>
        <v>1.3176156917368245</v>
      </c>
      <c r="J42">
        <f>(1+Arkusz1!$E$3*(1+H42)/Arkusz1!$C$9*Arkusz1!$C$8)^(-1)</f>
        <v>0.26455026455026454</v>
      </c>
      <c r="K42">
        <f>I42^Arkusz1!$B$3*J42^(1-Arkusz1!$B$3)</f>
        <v>0.45178837604709338</v>
      </c>
      <c r="L42">
        <f>Arkusz1!$C$9/(1+H42)*(1-J42)/Arkusz1!$E$3</f>
        <v>0.31371802184210107</v>
      </c>
      <c r="M42">
        <f t="shared" si="1"/>
        <v>0.12235002851841942</v>
      </c>
    </row>
    <row r="43" spans="1:13" x14ac:dyDescent="0.25">
      <c r="A43" s="3">
        <v>0.4</v>
      </c>
      <c r="B43">
        <f>Arkusz1!$C$11</f>
        <v>1.3176156917368245</v>
      </c>
      <c r="C43">
        <f>(1+Arkusz1!$E$3/((1-A43)*Arkusz1!$C$9)*Arkusz1!$C$8)^(-1)</f>
        <v>0.23076923076923073</v>
      </c>
      <c r="D43">
        <f>B43^Arkusz1!$B$3*C43^(1-Arkusz1!$B$3)</f>
        <v>0.41245969950581041</v>
      </c>
      <c r="E43">
        <f>(1-A43)*Arkusz1!$C$9/Arkusz1!$E$3*(1-C43)</f>
        <v>0.27365864366841741</v>
      </c>
      <c r="F43">
        <f>A43*Arkusz1!$C$9*C43</f>
        <v>9.730085108210397E-2</v>
      </c>
      <c r="H43" s="3">
        <v>0.4</v>
      </c>
      <c r="I43">
        <f>Arkusz1!$C$11</f>
        <v>1.3176156917368245</v>
      </c>
      <c r="J43">
        <f>(1+Arkusz1!$E$3*(1+H43)/Arkusz1!$C$9*Arkusz1!$C$8)^(-1)</f>
        <v>0.26315789473684209</v>
      </c>
      <c r="K43">
        <f>I43^Arkusz1!$B$3*J43^(1-Arkusz1!$B$3)</f>
        <v>0.45020175986629712</v>
      </c>
      <c r="L43">
        <f>Arkusz1!$C$9/(1+H43)*(1-J43)/Arkusz1!$E$3</f>
        <v>0.31206687435872166</v>
      </c>
      <c r="M43">
        <f t="shared" si="1"/>
        <v>0.12482674974348867</v>
      </c>
    </row>
    <row r="44" spans="1:13" x14ac:dyDescent="0.25">
      <c r="A44" s="3">
        <v>0.41</v>
      </c>
      <c r="B44">
        <f>Arkusz1!$C$11</f>
        <v>1.3176156917368245</v>
      </c>
      <c r="C44">
        <f>(1+Arkusz1!$E$3/((1-A44)*Arkusz1!$C$9)*Arkusz1!$C$8)^(-1)</f>
        <v>0.22779922779922782</v>
      </c>
      <c r="D44">
        <f>B44^Arkusz1!$B$3*C44^(1-Arkusz1!$B$3)</f>
        <v>0.40891315703124165</v>
      </c>
      <c r="E44">
        <f>(1-A44)*Arkusz1!$C$9/Arkusz1!$E$3*(1-C44)</f>
        <v>0.27013665340241466</v>
      </c>
      <c r="F44">
        <f>A44*Arkusz1!$C$9*C44</f>
        <v>9.844980257332446E-2</v>
      </c>
      <c r="H44" s="3">
        <v>0.41</v>
      </c>
      <c r="I44">
        <f>Arkusz1!$C$11</f>
        <v>1.3176156917368245</v>
      </c>
      <c r="J44">
        <f>(1+Arkusz1!$E$3*(1+H44)/Arkusz1!$C$9*Arkusz1!$C$8)^(-1)</f>
        <v>0.26178010471204188</v>
      </c>
      <c r="K44">
        <f>I44^Arkusz1!$B$3*J44^(1-Arkusz1!$B$3)</f>
        <v>0.44862900062368621</v>
      </c>
      <c r="L44">
        <f>Arkusz1!$C$9/(1+H44)*(1-J44)/Arkusz1!$E$3</f>
        <v>0.31043301637778598</v>
      </c>
      <c r="M44">
        <f t="shared" si="1"/>
        <v>0.12727753671489225</v>
      </c>
    </row>
    <row r="45" spans="1:13" x14ac:dyDescent="0.25">
      <c r="A45" s="3">
        <v>0.42</v>
      </c>
      <c r="B45">
        <f>Arkusz1!$C$11</f>
        <v>1.3176156917368245</v>
      </c>
      <c r="C45">
        <f>(1+Arkusz1!$E$3/((1-A45)*Arkusz1!$C$9)*Arkusz1!$C$8)^(-1)</f>
        <v>0.22480620155038761</v>
      </c>
      <c r="D45">
        <f>B45^Arkusz1!$B$3*C45^(1-Arkusz1!$B$3)</f>
        <v>0.40532349408946727</v>
      </c>
      <c r="E45">
        <f>(1-A45)*Arkusz1!$C$9/Arkusz1!$E$3*(1-C45)</f>
        <v>0.26658736088628782</v>
      </c>
      <c r="F45">
        <f>A45*Arkusz1!$C$9*C45</f>
        <v>9.9525948064214109E-2</v>
      </c>
      <c r="H45" s="3">
        <v>0.42</v>
      </c>
      <c r="I45">
        <f>Arkusz1!$C$11</f>
        <v>1.3176156917368245</v>
      </c>
      <c r="J45">
        <f>(1+Arkusz1!$E$3*(1+H45)/Arkusz1!$C$9*Arkusz1!$C$8)^(-1)</f>
        <v>0.26041666666666663</v>
      </c>
      <c r="K45">
        <f>I45^Arkusz1!$B$3*J45^(1-Arkusz1!$B$3)</f>
        <v>0.44706990569403998</v>
      </c>
      <c r="L45">
        <f>Arkusz1!$C$9/(1+H45)*(1-J45)/Arkusz1!$E$3</f>
        <v>0.30881617775081832</v>
      </c>
      <c r="M45">
        <f t="shared" si="1"/>
        <v>0.12970279465534368</v>
      </c>
    </row>
    <row r="46" spans="1:13" x14ac:dyDescent="0.25">
      <c r="A46" s="3">
        <v>0.43</v>
      </c>
      <c r="B46">
        <f>Arkusz1!$C$11</f>
        <v>1.3176156917368245</v>
      </c>
      <c r="C46">
        <f>(1+Arkusz1!$E$3/((1-A46)*Arkusz1!$C$9)*Arkusz1!$C$8)^(-1)</f>
        <v>0.22178988326848248</v>
      </c>
      <c r="D46">
        <f>B46^Arkusz1!$B$3*C46^(1-Arkusz1!$B$3)</f>
        <v>0.40168974176711042</v>
      </c>
      <c r="E46">
        <f>(1-A46)*Arkusz1!$C$9/Arkusz1!$E$3*(1-C46)</f>
        <v>0.26301044741672813</v>
      </c>
      <c r="F46">
        <f>A46*Arkusz1!$C$9*C46</f>
        <v>0.10052843767928273</v>
      </c>
      <c r="H46" s="3">
        <v>0.43</v>
      </c>
      <c r="I46">
        <f>Arkusz1!$C$11</f>
        <v>1.3176156917368245</v>
      </c>
      <c r="J46">
        <f>(1+Arkusz1!$E$3*(1+H46)/Arkusz1!$C$9*Arkusz1!$C$8)^(-1)</f>
        <v>0.2590673575129534</v>
      </c>
      <c r="K46">
        <f>I46^Arkusz1!$B$3*J46^(1-Arkusz1!$B$3)</f>
        <v>0.44552428611486028</v>
      </c>
      <c r="L46">
        <f>Arkusz1!$C$9/(1+H46)*(1-J46)/Arkusz1!$E$3</f>
        <v>0.3072160939282752</v>
      </c>
      <c r="M46">
        <f t="shared" si="1"/>
        <v>0.13210292038915833</v>
      </c>
    </row>
    <row r="47" spans="1:13" x14ac:dyDescent="0.25">
      <c r="A47" s="3">
        <v>0.44</v>
      </c>
      <c r="B47">
        <f>Arkusz1!$C$11</f>
        <v>1.3176156917368245</v>
      </c>
      <c r="C47">
        <f>(1+Arkusz1!$E$3/((1-A47)*Arkusz1!$C$9)*Arkusz1!$C$8)^(-1)</f>
        <v>0.21875</v>
      </c>
      <c r="D47">
        <f>B47^Arkusz1!$B$3*C47^(1-Arkusz1!$B$3)</f>
        <v>0.39801089510027615</v>
      </c>
      <c r="E47">
        <f>(1-A47)*Arkusz1!$C$9/Arkusz1!$E$3*(1-C47)</f>
        <v>0.25940558931068741</v>
      </c>
      <c r="F47">
        <f>A47*Arkusz1!$C$9*C47</f>
        <v>0.1014564082637355</v>
      </c>
      <c r="H47" s="3">
        <v>0.44</v>
      </c>
      <c r="I47">
        <f>Arkusz1!$C$11</f>
        <v>1.3176156917368245</v>
      </c>
      <c r="J47">
        <f>(1+Arkusz1!$E$3*(1+H47)/Arkusz1!$C$9*Arkusz1!$C$8)^(-1)</f>
        <v>0.25773195876288663</v>
      </c>
      <c r="K47">
        <f>I47^Arkusz1!$B$3*J47^(1-Arkusz1!$B$3)</f>
        <v>0.44399195649818818</v>
      </c>
      <c r="L47">
        <f>Arkusz1!$C$9/(1+H47)*(1-J47)/Arkusz1!$E$3</f>
        <v>0.30563250581524287</v>
      </c>
      <c r="M47">
        <f t="shared" si="1"/>
        <v>0.13447830255870685</v>
      </c>
    </row>
    <row r="48" spans="1:13" x14ac:dyDescent="0.25">
      <c r="A48" s="3">
        <v>0.45</v>
      </c>
      <c r="B48">
        <f>Arkusz1!$C$11</f>
        <v>1.3176156917368245</v>
      </c>
      <c r="C48">
        <f>(1+Arkusz1!$E$3/((1-A48)*Arkusz1!$C$9)*Arkusz1!$C$8)^(-1)</f>
        <v>0.2156862745098039</v>
      </c>
      <c r="D48">
        <f>B48^Arkusz1!$B$3*C48^(1-Arkusz1!$B$3)</f>
        <v>0.39428591106981731</v>
      </c>
      <c r="E48">
        <f>(1-A48)*Arkusz1!$C$9/Arkusz1!$E$3*(1-C48)</f>
        <v>0.25577245780773661</v>
      </c>
      <c r="F48">
        <f>A48*Arkusz1!$C$9*C48</f>
        <v>0.10230898312309462</v>
      </c>
      <c r="H48" s="3">
        <v>0.45</v>
      </c>
      <c r="I48">
        <f>Arkusz1!$C$11</f>
        <v>1.3176156917368245</v>
      </c>
      <c r="J48">
        <f>(1+Arkusz1!$E$3*(1+H48)/Arkusz1!$C$9*Arkusz1!$C$8)^(-1)</f>
        <v>0.25641025641025644</v>
      </c>
      <c r="K48">
        <f>I48^Arkusz1!$B$3*J48^(1-Arkusz1!$B$3)</f>
        <v>0.44247273494498657</v>
      </c>
      <c r="L48">
        <f>Arkusz1!$C$9/(1+H48)*(1-J48)/Arkusz1!$E$3</f>
        <v>0.30406515963157493</v>
      </c>
      <c r="M48">
        <f t="shared" si="1"/>
        <v>0.13682932183420873</v>
      </c>
    </row>
    <row r="49" spans="1:13" x14ac:dyDescent="0.25">
      <c r="A49" s="3">
        <v>0.46</v>
      </c>
      <c r="B49">
        <f>Arkusz1!$C$11</f>
        <v>1.3176156917368245</v>
      </c>
      <c r="C49">
        <f>(1+Arkusz1!$E$3/((1-A49)*Arkusz1!$C$9)*Arkusz1!$C$8)^(-1)</f>
        <v>0.21259842519685038</v>
      </c>
      <c r="D49">
        <f>B49^Arkusz1!$B$3*C49^(1-Arkusz1!$B$3)</f>
        <v>0.39051370644452993</v>
      </c>
      <c r="E49">
        <f>(1-A49)*Arkusz1!$C$9/Arkusz1!$E$3*(1-C49)</f>
        <v>0.25211071897011689</v>
      </c>
      <c r="F49">
        <f>A49*Arkusz1!$C$9*C49</f>
        <v>0.10308527175667001</v>
      </c>
      <c r="H49" s="3">
        <v>0.46</v>
      </c>
      <c r="I49">
        <f>Arkusz1!$C$11</f>
        <v>1.3176156917368245</v>
      </c>
      <c r="J49">
        <f>(1+Arkusz1!$E$3*(1+H49)/Arkusz1!$C$9*Arkusz1!$C$8)^(-1)</f>
        <v>0.25510204081632648</v>
      </c>
      <c r="K49">
        <f>I49^Arkusz1!$B$3*J49^(1-Arkusz1!$B$3)</f>
        <v>0.44096644296199877</v>
      </c>
      <c r="L49">
        <f>Arkusz1!$C$9/(1+H49)*(1-J49)/Arkusz1!$E$3</f>
        <v>0.30251380677631179</v>
      </c>
      <c r="M49">
        <f t="shared" si="1"/>
        <v>0.13915635111710342</v>
      </c>
    </row>
    <row r="50" spans="1:13" x14ac:dyDescent="0.25">
      <c r="A50" s="3">
        <v>0.47</v>
      </c>
      <c r="B50">
        <f>Arkusz1!$C$11</f>
        <v>1.3176156917368245</v>
      </c>
      <c r="C50">
        <f>(1+Arkusz1!$E$3/((1-A50)*Arkusz1!$C$9)*Arkusz1!$C$8)^(-1)</f>
        <v>0.20948616600790509</v>
      </c>
      <c r="D50">
        <f>B50^Arkusz1!$B$3*C50^(1-Arkusz1!$B$3)</f>
        <v>0.38669315545755328</v>
      </c>
      <c r="E50">
        <f>(1-A50)*Arkusz1!$C$9/Arkusz1!$E$3*(1-C50)</f>
        <v>0.24842003358042114</v>
      </c>
      <c r="F50">
        <f>A50*Arkusz1!$C$9*C50</f>
        <v>0.10378436958470924</v>
      </c>
      <c r="H50" s="3">
        <v>0.47</v>
      </c>
      <c r="I50">
        <f>Arkusz1!$C$11</f>
        <v>1.3176156917368245</v>
      </c>
      <c r="J50">
        <f>(1+Arkusz1!$E$3*(1+H50)/Arkusz1!$C$9*Arkusz1!$C$8)^(-1)</f>
        <v>0.25380710659898476</v>
      </c>
      <c r="K50">
        <f>I50^Arkusz1!$B$3*J50^(1-Arkusz1!$B$3)</f>
        <v>0.43947290538100225</v>
      </c>
      <c r="L50">
        <f>Arkusz1!$C$9/(1+H50)*(1-J50)/Arkusz1!$E$3</f>
        <v>0.30097820369622902</v>
      </c>
      <c r="M50">
        <f t="shared" si="1"/>
        <v>0.14145975573722763</v>
      </c>
    </row>
    <row r="51" spans="1:13" x14ac:dyDescent="0.25">
      <c r="A51" s="3">
        <v>0.48</v>
      </c>
      <c r="B51">
        <f>Arkusz1!$C$11</f>
        <v>1.3176156917368245</v>
      </c>
      <c r="C51">
        <f>(1+Arkusz1!$E$3/((1-A51)*Arkusz1!$C$9)*Arkusz1!$C$8)^(-1)</f>
        <v>0.20634920634920637</v>
      </c>
      <c r="D51">
        <f>B51^Arkusz1!$B$3*C51^(1-Arkusz1!$B$3)</f>
        <v>0.38282308729951375</v>
      </c>
      <c r="E51">
        <f>(1-A51)*Arkusz1!$C$9/Arkusz1!$E$3*(1-C51)</f>
        <v>0.24470005703683889</v>
      </c>
      <c r="F51">
        <f>A51*Arkusz1!$C$9*C51</f>
        <v>0.10440535766905125</v>
      </c>
      <c r="H51" s="3">
        <v>0.48</v>
      </c>
      <c r="I51">
        <f>Arkusz1!$C$11</f>
        <v>1.3176156917368245</v>
      </c>
      <c r="J51">
        <f>(1+Arkusz1!$E$3*(1+H51)/Arkusz1!$C$9*Arkusz1!$C$8)^(-1)</f>
        <v>0.25252525252525254</v>
      </c>
      <c r="K51">
        <f>I51^Arkusz1!$B$3*J51^(1-Arkusz1!$B$3)</f>
        <v>0.43799195028037413</v>
      </c>
      <c r="L51">
        <f>Arkusz1!$C$9/(1+H51)*(1-J51)/Arkusz1!$E$3</f>
        <v>0.29945811175836928</v>
      </c>
      <c r="M51">
        <f t="shared" si="1"/>
        <v>0.14373989364401726</v>
      </c>
    </row>
    <row r="52" spans="1:13" x14ac:dyDescent="0.25">
      <c r="A52" s="3">
        <v>0.49</v>
      </c>
      <c r="B52">
        <f>Arkusz1!$C$11</f>
        <v>1.3176156917368245</v>
      </c>
      <c r="C52">
        <f>(1+Arkusz1!$E$3/((1-A52)*Arkusz1!$C$9)*Arkusz1!$C$8)^(-1)</f>
        <v>0.20318725099601592</v>
      </c>
      <c r="D52">
        <f>B52^Arkusz1!$B$3*C52^(1-Arkusz1!$B$3)</f>
        <v>0.37890228340996052</v>
      </c>
      <c r="E52">
        <f>(1-A52)*Arkusz1!$C$9/Arkusz1!$E$3*(1-C52)</f>
        <v>0.24095043924589743</v>
      </c>
      <c r="F52">
        <f>A52*Arkusz1!$C$9*C52</f>
        <v>0.10494730242710198</v>
      </c>
      <c r="H52" s="3">
        <v>0.49</v>
      </c>
      <c r="I52">
        <f>Arkusz1!$C$11</f>
        <v>1.3176156917368245</v>
      </c>
      <c r="J52">
        <f>(1+Arkusz1!$E$3*(1+H52)/Arkusz1!$C$9*Arkusz1!$C$8)^(-1)</f>
        <v>0.25125628140703515</v>
      </c>
      <c r="K52">
        <f>I52^Arkusz1!$B$3*J52^(1-Arkusz1!$B$3)</f>
        <v>0.4365234089088918</v>
      </c>
      <c r="L52">
        <f>Arkusz1!$C$9/(1+H52)*(1-J52)/Arkusz1!$E$3</f>
        <v>0.29795329712641766</v>
      </c>
      <c r="M52">
        <f t="shared" si="1"/>
        <v>0.14599711559194464</v>
      </c>
    </row>
    <row r="53" spans="1:13" x14ac:dyDescent="0.25">
      <c r="A53" s="3">
        <v>0.5</v>
      </c>
      <c r="B53">
        <f>Arkusz1!$C$11</f>
        <v>1.3176156917368245</v>
      </c>
      <c r="C53">
        <f>(1+Arkusz1!$E$3/((1-A53)*Arkusz1!$C$9)*Arkusz1!$C$8)^(-1)</f>
        <v>0.2</v>
      </c>
      <c r="D53">
        <f>B53^Arkusz1!$B$3*C53^(1-Arkusz1!$B$3)</f>
        <v>0.37492947454638037</v>
      </c>
      <c r="E53">
        <f>(1-A53)*Arkusz1!$C$9/Arkusz1!$E$3*(1-C53)</f>
        <v>0.23717082451262847</v>
      </c>
      <c r="F53">
        <f>A53*Arkusz1!$C$9*C53</f>
        <v>0.10540925533894599</v>
      </c>
      <c r="H53" s="3">
        <v>0.5</v>
      </c>
      <c r="I53">
        <f>Arkusz1!$C$11</f>
        <v>1.3176156917368245</v>
      </c>
      <c r="J53">
        <f>(1+Arkusz1!$E$3*(1+H53)/Arkusz1!$C$9*Arkusz1!$C$8)^(-1)</f>
        <v>0.25</v>
      </c>
      <c r="K53">
        <f>I53^Arkusz1!$B$3*J53^(1-Arkusz1!$B$3)</f>
        <v>0.43506711561169636</v>
      </c>
      <c r="L53">
        <f>Arkusz1!$C$9/(1+H53)*(1-J53)/Arkusz1!$E$3</f>
        <v>0.29646353064078557</v>
      </c>
      <c r="M53">
        <f t="shared" si="1"/>
        <v>0.14823176532039278</v>
      </c>
    </row>
    <row r="54" spans="1:13" x14ac:dyDescent="0.25">
      <c r="A54" s="3">
        <v>0.51</v>
      </c>
      <c r="B54">
        <f>Arkusz1!$C$11</f>
        <v>1.3176156917368245</v>
      </c>
      <c r="C54">
        <f>(1+Arkusz1!$E$3/((1-A54)*Arkusz1!$C$9)*Arkusz1!$C$8)^(-1)</f>
        <v>0.19678714859437751</v>
      </c>
      <c r="D54">
        <f>B54^Arkusz1!$B$3*C54^(1-Arkusz1!$B$3)</f>
        <v>0.37090333760746946</v>
      </c>
      <c r="E54">
        <f>(1-A54)*Arkusz1!$C$9/Arkusz1!$E$3*(1-C54)</f>
        <v>0.23336085142808821</v>
      </c>
      <c r="F54">
        <f>A54*Arkusz1!$C$9*C54</f>
        <v>0.10579025264740001</v>
      </c>
      <c r="H54" s="3">
        <v>0.51</v>
      </c>
      <c r="I54">
        <f>Arkusz1!$C$11</f>
        <v>1.3176156917368245</v>
      </c>
      <c r="J54">
        <f>(1+Arkusz1!$E$3*(1+H54)/Arkusz1!$C$9*Arkusz1!$C$8)^(-1)</f>
        <v>0.24875621890547261</v>
      </c>
      <c r="K54">
        <f>I54^Arkusz1!$B$3*J54^(1-Arkusz1!$B$3)</f>
        <v>0.43362290775834206</v>
      </c>
      <c r="L54">
        <f>Arkusz1!$C$9/(1+H54)*(1-J54)/Arkusz1!$E$3</f>
        <v>0.29498858770227415</v>
      </c>
      <c r="M54">
        <f t="shared" si="1"/>
        <v>0.15044417972815982</v>
      </c>
    </row>
    <row r="55" spans="1:13" x14ac:dyDescent="0.25">
      <c r="A55" s="3">
        <v>0.52</v>
      </c>
      <c r="B55">
        <f>Arkusz1!$C$11</f>
        <v>1.3176156917368245</v>
      </c>
      <c r="C55">
        <f>(1+Arkusz1!$E$3/((1-A55)*Arkusz1!$C$9)*Arkusz1!$C$8)^(-1)</f>
        <v>0.19354838709677419</v>
      </c>
      <c r="D55">
        <f>B55^Arkusz1!$B$3*C55^(1-Arkusz1!$B$3)</f>
        <v>0.36682249218436414</v>
      </c>
      <c r="E55">
        <f>(1-A55)*Arkusz1!$C$9/Arkusz1!$E$3*(1-C55)</f>
        <v>0.22952015275415652</v>
      </c>
      <c r="F55">
        <f>A55*Arkusz1!$C$9*C55</f>
        <v>0.10608931505081017</v>
      </c>
      <c r="H55" s="3">
        <v>0.52</v>
      </c>
      <c r="I55">
        <f>Arkusz1!$C$11</f>
        <v>1.3176156917368245</v>
      </c>
      <c r="J55">
        <f>(1+Arkusz1!$E$3*(1+H55)/Arkusz1!$C$9*Arkusz1!$C$8)^(-1)</f>
        <v>0.24752475247524752</v>
      </c>
      <c r="K55">
        <f>I55^Arkusz1!$B$3*J55^(1-Arkusz1!$B$3)</f>
        <v>0.43219062567286864</v>
      </c>
      <c r="L55">
        <f>Arkusz1!$C$9/(1+H55)*(1-J55)/Arkusz1!$E$3</f>
        <v>0.29352824815919365</v>
      </c>
      <c r="M55">
        <f t="shared" si="1"/>
        <v>0.15263468904278071</v>
      </c>
    </row>
    <row r="56" spans="1:13" x14ac:dyDescent="0.25">
      <c r="A56" s="3">
        <v>0.53</v>
      </c>
      <c r="B56">
        <f>Arkusz1!$C$11</f>
        <v>1.3176156917368245</v>
      </c>
      <c r="C56">
        <f>(1+Arkusz1!$E$3/((1-A56)*Arkusz1!$C$9)*Arkusz1!$C$8)^(-1)</f>
        <v>0.19028340080971659</v>
      </c>
      <c r="D56">
        <f>B56^Arkusz1!$B$3*C56^(1-Arkusz1!$B$3)</f>
        <v>0.36268549681007889</v>
      </c>
      <c r="E56">
        <f>(1-A56)*Arkusz1!$C$9/Arkusz1!$E$3*(1-C56)</f>
        <v>0.22564835530553715</v>
      </c>
      <c r="F56">
        <f>A56*Arkusz1!$C$9*C56</f>
        <v>0.1063054473883864</v>
      </c>
      <c r="H56" s="3">
        <v>0.53</v>
      </c>
      <c r="I56">
        <f>Arkusz1!$C$11</f>
        <v>1.3176156917368245</v>
      </c>
      <c r="J56">
        <f>(1+Arkusz1!$E$3*(1+H56)/Arkusz1!$C$9*Arkusz1!$C$8)^(-1)</f>
        <v>0.2463054187192118</v>
      </c>
      <c r="K56">
        <f>I56^Arkusz1!$B$3*J56^(1-Arkusz1!$B$3)</f>
        <v>0.43077011256582509</v>
      </c>
      <c r="L56">
        <f>Arkusz1!$C$9/(1+H56)*(1-J56)/Arkusz1!$E$3</f>
        <v>0.29208229619781834</v>
      </c>
      <c r="M56">
        <f t="shared" si="1"/>
        <v>0.15480361698484374</v>
      </c>
    </row>
    <row r="57" spans="1:13" x14ac:dyDescent="0.25">
      <c r="A57" s="3">
        <v>0.54</v>
      </c>
      <c r="B57">
        <f>Arkusz1!$C$11</f>
        <v>1.3176156917368245</v>
      </c>
      <c r="C57">
        <f>(1+Arkusz1!$E$3/((1-A57)*Arkusz1!$C$9)*Arkusz1!$C$8)^(-1)</f>
        <v>0.18699186991869921</v>
      </c>
      <c r="D57">
        <f>B57^Arkusz1!$B$3*C57^(1-Arkusz1!$B$3)</f>
        <v>0.35849084487343547</v>
      </c>
      <c r="E57">
        <f>(1-A57)*Arkusz1!$C$9/Arkusz1!$E$3*(1-C57)</f>
        <v>0.22174507982888025</v>
      </c>
      <c r="F57">
        <f>A57*Arkusz1!$C$9*C57</f>
        <v>0.10643763831786254</v>
      </c>
      <c r="H57" s="3">
        <v>0.54</v>
      </c>
      <c r="I57">
        <f>Arkusz1!$C$11</f>
        <v>1.3176156917368245</v>
      </c>
      <c r="J57">
        <f>(1+Arkusz1!$E$3*(1+H57)/Arkusz1!$C$9*Arkusz1!$C$8)^(-1)</f>
        <v>0.24509803921568626</v>
      </c>
      <c r="K57">
        <f>I57^Arkusz1!$B$3*J57^(1-Arkusz1!$B$3)</f>
        <v>0.42936121446818504</v>
      </c>
      <c r="L57">
        <f>Arkusz1!$C$9/(1+H57)*(1-J57)/Arkusz1!$E$3</f>
        <v>0.2906505202360643</v>
      </c>
      <c r="M57">
        <f t="shared" si="1"/>
        <v>0.15695128092747473</v>
      </c>
    </row>
    <row r="58" spans="1:13" x14ac:dyDescent="0.25">
      <c r="A58" s="3">
        <v>0.55000000000000004</v>
      </c>
      <c r="B58">
        <f>Arkusz1!$C$11</f>
        <v>1.3176156917368245</v>
      </c>
      <c r="C58">
        <f>(1+Arkusz1!$E$3/((1-A58)*Arkusz1!$C$9)*Arkusz1!$C$8)^(-1)</f>
        <v>0.18367346938775508</v>
      </c>
      <c r="D58">
        <f>B58^Arkusz1!$B$3*C58^(1-Arkusz1!$B$3)</f>
        <v>0.35423696015914985</v>
      </c>
      <c r="E58">
        <f>(1-A58)*Arkusz1!$C$9/Arkusz1!$E$3*(1-C58)</f>
        <v>0.21780994087894448</v>
      </c>
      <c r="F58">
        <f>A58*Arkusz1!$C$9*C58</f>
        <v>0.10648485998526176</v>
      </c>
      <c r="H58" s="3">
        <v>0.55000000000000004</v>
      </c>
      <c r="I58">
        <f>Arkusz1!$C$11</f>
        <v>1.3176156917368245</v>
      </c>
      <c r="J58">
        <f>(1+Arkusz1!$E$3*(1+H58)/Arkusz1!$C$9*Arkusz1!$C$8)^(-1)</f>
        <v>0.24390243902439021</v>
      </c>
      <c r="K58">
        <f>I58^Arkusz1!$B$3*J58^(1-Arkusz1!$B$3)</f>
        <v>0.42796378016708853</v>
      </c>
      <c r="L58">
        <f>Arkusz1!$C$9/(1+H58)*(1-J58)/Arkusz1!$E$3</f>
        <v>0.28923271282027857</v>
      </c>
      <c r="M58">
        <f t="shared" si="1"/>
        <v>0.15907799205115322</v>
      </c>
    </row>
    <row r="59" spans="1:13" x14ac:dyDescent="0.25">
      <c r="A59" s="3">
        <v>0.56000000000000005</v>
      </c>
      <c r="B59">
        <f>Arkusz1!$C$11</f>
        <v>1.3176156917368245</v>
      </c>
      <c r="C59">
        <f>(1+Arkusz1!$E$3/((1-A59)*Arkusz1!$C$9)*Arkusz1!$C$8)^(-1)</f>
        <v>0.18032786885245897</v>
      </c>
      <c r="D59">
        <f>B59^Arkusz1!$B$3*C59^(1-Arkusz1!$B$3)</f>
        <v>0.34992219197039648</v>
      </c>
      <c r="E59">
        <f>(1-A59)*Arkusz1!$C$9/Arkusz1!$E$3*(1-C59)</f>
        <v>0.21384254669171415</v>
      </c>
      <c r="F59">
        <f>A59*Arkusz1!$C$9*C59</f>
        <v>0.10644606768654216</v>
      </c>
      <c r="H59" s="3">
        <v>0.56000000000000005</v>
      </c>
      <c r="I59">
        <f>Arkusz1!$C$11</f>
        <v>1.3176156917368245</v>
      </c>
      <c r="J59">
        <f>(1+Arkusz1!$E$3*(1+H59)/Arkusz1!$C$9*Arkusz1!$C$8)^(-1)</f>
        <v>0.24271844660194181</v>
      </c>
      <c r="K59">
        <f>I59^Arkusz1!$B$3*J59^(1-Arkusz1!$B$3)</f>
        <v>0.42657766114335477</v>
      </c>
      <c r="L59">
        <f>Arkusz1!$C$9/(1+H59)*(1-J59)/Arkusz1!$E$3</f>
        <v>0.28782867052503447</v>
      </c>
      <c r="M59">
        <f t="shared" si="1"/>
        <v>0.16118405549401932</v>
      </c>
    </row>
    <row r="60" spans="1:13" x14ac:dyDescent="0.25">
      <c r="A60" s="3">
        <v>0.56999999999999995</v>
      </c>
      <c r="B60">
        <f>Arkusz1!$C$11</f>
        <v>1.3176156917368245</v>
      </c>
      <c r="C60">
        <f>(1+Arkusz1!$E$3/((1-A60)*Arkusz1!$C$9)*Arkusz1!$C$8)^(-1)</f>
        <v>0.17695473251028809</v>
      </c>
      <c r="D60">
        <f>B60^Arkusz1!$B$3*C60^(1-Arkusz1!$B$3)</f>
        <v>0.345544809783915</v>
      </c>
      <c r="E60">
        <f>(1-A60)*Arkusz1!$C$9/Arkusz1!$E$3*(1-C60)</f>
        <v>0.20984249905438324</v>
      </c>
      <c r="F60">
        <f>A60*Arkusz1!$C$9*C60</f>
        <v>0.1063201995208875</v>
      </c>
      <c r="H60" s="3">
        <v>0.56999999999999995</v>
      </c>
      <c r="I60">
        <f>Arkusz1!$C$11</f>
        <v>1.3176156917368245</v>
      </c>
      <c r="J60">
        <f>(1+Arkusz1!$E$3*(1+H60)/Arkusz1!$C$9*Arkusz1!$C$8)^(-1)</f>
        <v>0.24154589371980678</v>
      </c>
      <c r="K60">
        <f>I60^Arkusz1!$B$3*J60^(1-Arkusz1!$B$3)</f>
        <v>0.42520271151070527</v>
      </c>
      <c r="L60">
        <f>Arkusz1!$C$9/(1+H60)*(1-J60)/Arkusz1!$E$3</f>
        <v>0.28643819385583152</v>
      </c>
      <c r="M60">
        <f t="shared" si="1"/>
        <v>0.16326977049782396</v>
      </c>
    </row>
    <row r="61" spans="1:13" x14ac:dyDescent="0.25">
      <c r="A61" s="3">
        <v>0.57999999999999996</v>
      </c>
      <c r="B61">
        <f>Arkusz1!$C$11</f>
        <v>1.3176156917368245</v>
      </c>
      <c r="C61">
        <f>(1+Arkusz1!$E$3/((1-A61)*Arkusz1!$C$9)*Arkusz1!$C$8)^(-1)</f>
        <v>0.17355371900826447</v>
      </c>
      <c r="D61">
        <f>B61^Arkusz1!$B$3*C61^(1-Arkusz1!$B$3)</f>
        <v>0.34110299738042582</v>
      </c>
      <c r="E61">
        <f>(1-A61)*Arkusz1!$C$9/Arkusz1!$E$3*(1-C61)</f>
        <v>0.20580939317211563</v>
      </c>
      <c r="F61">
        <f>A61*Arkusz1!$C$9*C61</f>
        <v>0.10610617603540182</v>
      </c>
      <c r="H61" s="3">
        <v>0.57999999999999996</v>
      </c>
      <c r="I61">
        <f>Arkusz1!$C$11</f>
        <v>1.3176156917368245</v>
      </c>
      <c r="J61">
        <f>(1+Arkusz1!$E$3*(1+H61)/Arkusz1!$C$9*Arkusz1!$C$8)^(-1)</f>
        <v>0.24038461538461536</v>
      </c>
      <c r="K61">
        <f>I61^Arkusz1!$B$3*J61^(1-Arkusz1!$B$3)</f>
        <v>0.42383878795664465</v>
      </c>
      <c r="L61">
        <f>Arkusz1!$C$9/(1+H61)*(1-J61)/Arkusz1!$E$3</f>
        <v>0.28506108715460143</v>
      </c>
      <c r="M61">
        <f t="shared" si="1"/>
        <v>0.16533543054966882</v>
      </c>
    </row>
    <row r="62" spans="1:13" x14ac:dyDescent="0.25">
      <c r="A62" s="3">
        <v>0.59</v>
      </c>
      <c r="B62">
        <f>Arkusz1!$C$11</f>
        <v>1.3176156917368245</v>
      </c>
      <c r="C62">
        <f>(1+Arkusz1!$E$3/((1-A62)*Arkusz1!$C$9)*Arkusz1!$C$8)^(-1)</f>
        <v>0.17012448132780086</v>
      </c>
      <c r="D62">
        <f>B62^Arkusz1!$B$3*C62^(1-Arkusz1!$B$3)</f>
        <v>0.33659484638453563</v>
      </c>
      <c r="E62">
        <f>(1-A62)*Arkusz1!$C$9/Arkusz1!$E$3*(1-C62)</f>
        <v>0.20174281753148895</v>
      </c>
      <c r="F62">
        <f>A62*Arkusz1!$C$9*C62</f>
        <v>0.10580289986095866</v>
      </c>
      <c r="H62" s="3">
        <v>0.59</v>
      </c>
      <c r="I62">
        <f>Arkusz1!$C$11</f>
        <v>1.3176156917368245</v>
      </c>
      <c r="J62">
        <f>(1+Arkusz1!$E$3*(1+H62)/Arkusz1!$C$9*Arkusz1!$C$8)^(-1)</f>
        <v>0.23923444976076558</v>
      </c>
      <c r="K62">
        <f>I62^Arkusz1!$B$3*J62^(1-Arkusz1!$B$3)</f>
        <v>0.42248574968494634</v>
      </c>
      <c r="L62">
        <f>Arkusz1!$C$9/(1+H62)*(1-J62)/Arkusz1!$E$3</f>
        <v>0.28369715850792876</v>
      </c>
      <c r="M62">
        <f t="shared" si="1"/>
        <v>0.16738132351967797</v>
      </c>
    </row>
    <row r="63" spans="1:13" x14ac:dyDescent="0.25">
      <c r="A63" s="3">
        <v>0.6</v>
      </c>
      <c r="B63">
        <f>Arkusz1!$C$11</f>
        <v>1.3176156917368245</v>
      </c>
      <c r="C63">
        <f>(1+Arkusz1!$E$3/((1-A63)*Arkusz1!$C$9)*Arkusz1!$C$8)^(-1)</f>
        <v>0.16666666666666666</v>
      </c>
      <c r="D63">
        <f>B63^Arkusz1!$B$3*C63^(1-Arkusz1!$B$3)</f>
        <v>0.33201834913820394</v>
      </c>
      <c r="E63">
        <f>(1-A63)*Arkusz1!$C$9/Arkusz1!$E$3*(1-C63)</f>
        <v>0.19764235376052372</v>
      </c>
      <c r="F63">
        <f>A63*Arkusz1!$C$9*C63</f>
        <v>0.10540925533894598</v>
      </c>
      <c r="H63" s="3">
        <v>0.6</v>
      </c>
      <c r="I63">
        <f>Arkusz1!$C$11</f>
        <v>1.3176156917368245</v>
      </c>
      <c r="J63">
        <f>(1+Arkusz1!$E$3*(1+H63)/Arkusz1!$C$9*Arkusz1!$C$8)^(-1)</f>
        <v>0.23809523809523803</v>
      </c>
      <c r="K63">
        <f>I63^Arkusz1!$B$3*J63^(1-Arkusz1!$B$3)</f>
        <v>0.42114345835969019</v>
      </c>
      <c r="L63">
        <f>Arkusz1!$C$9/(1+H63)*(1-J63)/Arkusz1!$E$3</f>
        <v>0.28234621965789103</v>
      </c>
      <c r="M63">
        <f t="shared" si="1"/>
        <v>0.16940773179473462</v>
      </c>
    </row>
    <row r="64" spans="1:13" x14ac:dyDescent="0.25">
      <c r="A64" s="3">
        <v>0.61</v>
      </c>
      <c r="B64">
        <f>Arkusz1!$C$11</f>
        <v>1.3176156917368245</v>
      </c>
      <c r="C64">
        <f>(1+Arkusz1!$E$3/((1-A64)*Arkusz1!$C$9)*Arkusz1!$C$8)^(-1)</f>
        <v>0.16317991631799164</v>
      </c>
      <c r="D64">
        <f>B64^Arkusz1!$B$3*C64^(1-Arkusz1!$B$3)</f>
        <v>0.32737139081988265</v>
      </c>
      <c r="E64">
        <f>(1-A64)*Arkusz1!$C$9/Arkusz1!$E$3*(1-C64)</f>
        <v>0.19350757648519895</v>
      </c>
      <c r="F64">
        <f>A64*Arkusz1!$C$9*C64</f>
        <v>0.10492410813864123</v>
      </c>
      <c r="H64" s="3">
        <v>0.61</v>
      </c>
      <c r="I64">
        <f>Arkusz1!$C$11</f>
        <v>1.3176156917368245</v>
      </c>
      <c r="J64">
        <f>(1+Arkusz1!$E$3*(1+H64)/Arkusz1!$C$9*Arkusz1!$C$8)^(-1)</f>
        <v>0.23696682464454982</v>
      </c>
      <c r="K64">
        <f>I64^Arkusz1!$B$3*J64^(1-Arkusz1!$B$3)</f>
        <v>0.41981177805080577</v>
      </c>
      <c r="L64">
        <f>Arkusz1!$C$9/(1+H64)*(1-J64)/Arkusz1!$E$3</f>
        <v>0.28100808591543658</v>
      </c>
      <c r="M64">
        <f t="shared" si="1"/>
        <v>0.17141493240841632</v>
      </c>
    </row>
    <row r="65" spans="1:13" x14ac:dyDescent="0.25">
      <c r="A65" s="3">
        <v>0.62</v>
      </c>
      <c r="B65">
        <f>Arkusz1!$C$11</f>
        <v>1.3176156917368245</v>
      </c>
      <c r="C65">
        <f>(1+Arkusz1!$E$3/((1-A65)*Arkusz1!$C$9)*Arkusz1!$C$8)^(-1)</f>
        <v>0.15966386554621848</v>
      </c>
      <c r="D65">
        <f>B65^Arkusz1!$B$3*C65^(1-Arkusz1!$B$3)</f>
        <v>0.32265174070723285</v>
      </c>
      <c r="E65">
        <f>(1-A65)*Arkusz1!$C$9/Arkusz1!$E$3*(1-C65)</f>
        <v>0.18933805318235045</v>
      </c>
      <c r="F65">
        <f>A65*Arkusz1!$C$9*C65</f>
        <v>0.1043463048649398</v>
      </c>
      <c r="H65" s="3">
        <v>0.62</v>
      </c>
      <c r="I65">
        <f>Arkusz1!$C$11</f>
        <v>1.3176156917368245</v>
      </c>
      <c r="J65">
        <f>(1+Arkusz1!$E$3*(1+H65)/Arkusz1!$C$9*Arkusz1!$C$8)^(-1)</f>
        <v>0.23584905660377356</v>
      </c>
      <c r="K65">
        <f>I65^Arkusz1!$B$3*J65^(1-Arkusz1!$B$3)</f>
        <v>0.41849057518107013</v>
      </c>
      <c r="L65">
        <f>Arkusz1!$C$9/(1+H65)*(1-J65)/Arkusz1!$E$3</f>
        <v>0.27968257607621283</v>
      </c>
      <c r="M65">
        <f t="shared" si="1"/>
        <v>0.17340319716725194</v>
      </c>
    </row>
    <row r="66" spans="1:13" x14ac:dyDescent="0.25">
      <c r="A66" s="3">
        <v>0.63</v>
      </c>
      <c r="B66">
        <f>Arkusz1!$C$11</f>
        <v>1.3176156917368245</v>
      </c>
      <c r="C66">
        <f>(1+Arkusz1!$E$3/((1-A66)*Arkusz1!$C$9)*Arkusz1!$C$8)^(-1)</f>
        <v>0.15611814345991562</v>
      </c>
      <c r="D66">
        <f>B66^Arkusz1!$B$3*C66^(1-Arkusz1!$B$3)</f>
        <v>0.31785704246437874</v>
      </c>
      <c r="E66">
        <f>(1-A66)*Arkusz1!$C$9/Arkusz1!$E$3*(1-C66)</f>
        <v>0.18513334402884499</v>
      </c>
      <c r="F66">
        <f>A66*Arkusz1!$C$9*C66</f>
        <v>0.1036746726561532</v>
      </c>
      <c r="H66" s="3">
        <v>0.63</v>
      </c>
      <c r="I66">
        <f>Arkusz1!$C$11</f>
        <v>1.3176156917368245</v>
      </c>
      <c r="J66">
        <f>(1+Arkusz1!$E$3*(1+H66)/Arkusz1!$C$9*Arkusz1!$C$8)^(-1)</f>
        <v>0.23474178403755869</v>
      </c>
      <c r="K66">
        <f>I66^Arkusz1!$B$3*J66^(1-Arkusz1!$B$3)</f>
        <v>0.41717971847451996</v>
      </c>
      <c r="L66">
        <f>Arkusz1!$C$9/(1+H66)*(1-J66)/Arkusz1!$E$3</f>
        <v>0.27836951233876578</v>
      </c>
      <c r="M66">
        <f t="shared" si="1"/>
        <v>0.17537279277342244</v>
      </c>
    </row>
    <row r="67" spans="1:13" x14ac:dyDescent="0.25">
      <c r="A67" s="3">
        <v>0.64</v>
      </c>
      <c r="B67">
        <f>Arkusz1!$C$11</f>
        <v>1.3176156917368245</v>
      </c>
      <c r="C67">
        <f>(1+Arkusz1!$E$3/((1-A67)*Arkusz1!$C$9)*Arkusz1!$C$8)^(-1)</f>
        <v>0.15254237288135594</v>
      </c>
      <c r="D67">
        <f>B67^Arkusz1!$B$3*C67^(1-Arkusz1!$B$3)</f>
        <v>0.31298480331436218</v>
      </c>
      <c r="E67">
        <f>(1-A67)*Arkusz1!$C$9/Arkusz1!$E$3*(1-C67)</f>
        <v>0.18089300174692</v>
      </c>
      <c r="F67">
        <f>A67*Arkusz1!$C$9*C67</f>
        <v>0.10290801877158116</v>
      </c>
      <c r="H67" s="3">
        <v>0.64</v>
      </c>
      <c r="I67">
        <f>Arkusz1!$C$11</f>
        <v>1.3176156917368245</v>
      </c>
      <c r="J67">
        <f>(1+Arkusz1!$E$3*(1+H67)/Arkusz1!$C$9*Arkusz1!$C$8)^(-1)</f>
        <v>0.23364485981308405</v>
      </c>
      <c r="K67">
        <f>I67^Arkusz1!$B$3*J67^(1-Arkusz1!$B$3)</f>
        <v>0.41587907890622733</v>
      </c>
      <c r="L67">
        <f>Arkusz1!$C$9/(1+H67)*(1-J67)/Arkusz1!$E$3</f>
        <v>0.2770687202250332</v>
      </c>
      <c r="M67">
        <f t="shared" ref="M67:M98" si="2">H67*L67</f>
        <v>0.17732398094402124</v>
      </c>
    </row>
    <row r="68" spans="1:13" x14ac:dyDescent="0.25">
      <c r="A68" s="3">
        <v>0.65</v>
      </c>
      <c r="B68">
        <f>Arkusz1!$C$11</f>
        <v>1.3176156917368245</v>
      </c>
      <c r="C68">
        <f>(1+Arkusz1!$E$3/((1-A68)*Arkusz1!$C$9)*Arkusz1!$C$8)^(-1)</f>
        <v>0.14893617021276595</v>
      </c>
      <c r="D68">
        <f>B68^Arkusz1!$B$3*C68^(1-Arkusz1!$B$3)</f>
        <v>0.30803238193302662</v>
      </c>
      <c r="E68">
        <f>(1-A68)*Arkusz1!$C$9/Arkusz1!$E$3*(1-C68)</f>
        <v>0.17661657144557436</v>
      </c>
      <c r="F68">
        <f>A68*Arkusz1!$C$9*C68</f>
        <v>0.10204513016855409</v>
      </c>
      <c r="H68" s="3">
        <v>0.65</v>
      </c>
      <c r="I68">
        <f>Arkusz1!$C$11</f>
        <v>1.3176156917368245</v>
      </c>
      <c r="J68">
        <f>(1+Arkusz1!$E$3*(1+H68)/Arkusz1!$C$9*Arkusz1!$C$8)^(-1)</f>
        <v>0.23255813953488372</v>
      </c>
      <c r="K68">
        <f>I68^Arkusz1!$B$3*J68^(1-Arkusz1!$B$3)</f>
        <v>0.41458852965340343</v>
      </c>
      <c r="L68">
        <f>Arkusz1!$C$9/(1+H68)*(1-J68)/Arkusz1!$E$3</f>
        <v>0.27578002850305633</v>
      </c>
      <c r="M68">
        <f t="shared" si="2"/>
        <v>0.17925701852698661</v>
      </c>
    </row>
    <row r="69" spans="1:13" x14ac:dyDescent="0.25">
      <c r="A69" s="3">
        <v>0.66</v>
      </c>
      <c r="B69">
        <f>Arkusz1!$C$11</f>
        <v>1.3176156917368245</v>
      </c>
      <c r="C69">
        <f>(1+Arkusz1!$E$3/((1-A69)*Arkusz1!$C$9)*Arkusz1!$C$8)^(-1)</f>
        <v>0.14529914529914528</v>
      </c>
      <c r="D69">
        <f>B69^Arkusz1!$B$3*C69^(1-Arkusz1!$B$3)</f>
        <v>0.30299697487101435</v>
      </c>
      <c r="E69">
        <f>(1-A69)*Arkusz1!$C$9/Arkusz1!$E$3*(1-C69)</f>
        <v>0.17230359045789245</v>
      </c>
      <c r="F69">
        <f>A69*Arkusz1!$C$9*C69</f>
        <v>0.10108477306863024</v>
      </c>
      <c r="H69" s="3">
        <v>0.66</v>
      </c>
      <c r="I69">
        <f>Arkusz1!$C$11</f>
        <v>1.3176156917368245</v>
      </c>
      <c r="J69">
        <f>(1+Arkusz1!$E$3*(1+H69)/Arkusz1!$C$9*Arkusz1!$C$8)^(-1)</f>
        <v>0.23148148148148145</v>
      </c>
      <c r="K69">
        <f>I69^Arkusz1!$B$3*J69^(1-Arkusz1!$B$3)</f>
        <v>0.41330794604778354</v>
      </c>
      <c r="L69">
        <f>Arkusz1!$C$9/(1+H69)*(1-J69)/Arkusz1!$E$3</f>
        <v>0.27450326911183848</v>
      </c>
      <c r="M69">
        <f t="shared" si="2"/>
        <v>0.18117215761381342</v>
      </c>
    </row>
    <row r="70" spans="1:13" x14ac:dyDescent="0.25">
      <c r="A70" s="3">
        <v>0.67</v>
      </c>
      <c r="B70">
        <f>Arkusz1!$C$11</f>
        <v>1.3176156917368245</v>
      </c>
      <c r="C70">
        <f>(1+Arkusz1!$E$3/((1-A70)*Arkusz1!$C$9)*Arkusz1!$C$8)^(-1)</f>
        <v>0.14163090128755362</v>
      </c>
      <c r="D70">
        <f>B70^Arkusz1!$B$3*C70^(1-Arkusz1!$B$3)</f>
        <v>0.29787560127463653</v>
      </c>
      <c r="E70">
        <f>(1-A70)*Arkusz1!$C$9/Arkusz1!$E$3*(1-C70)</f>
        <v>0.16795358817417894</v>
      </c>
      <c r="F70">
        <f>A70*Arkusz1!$C$9*C70</f>
        <v>0.10002569251262212</v>
      </c>
      <c r="H70" s="3">
        <v>0.67</v>
      </c>
      <c r="I70">
        <f>Arkusz1!$C$11</f>
        <v>1.3176156917368245</v>
      </c>
      <c r="J70">
        <f>(1+Arkusz1!$E$3*(1+H70)/Arkusz1!$C$9*Arkusz1!$C$8)^(-1)</f>
        <v>0.2304147465437788</v>
      </c>
      <c r="K70">
        <f>I70^Arkusz1!$B$3*J70^(1-Arkusz1!$B$3)</f>
        <v>0.41203720552925793</v>
      </c>
      <c r="L70">
        <f>Arkusz1!$C$9/(1+H70)*(1-J70)/Arkusz1!$E$3</f>
        <v>0.27323827708828163</v>
      </c>
      <c r="M70">
        <f t="shared" si="2"/>
        <v>0.18306964564914871</v>
      </c>
    </row>
    <row r="71" spans="1:13" x14ac:dyDescent="0.25">
      <c r="A71" s="3">
        <v>0.68</v>
      </c>
      <c r="B71">
        <f>Arkusz1!$C$11</f>
        <v>1.3176156917368245</v>
      </c>
      <c r="C71">
        <f>(1+Arkusz1!$E$3/((1-A71)*Arkusz1!$C$9)*Arkusz1!$C$8)^(-1)</f>
        <v>0.13793103448275859</v>
      </c>
      <c r="D71">
        <f>B71^Arkusz1!$B$3*C71^(1-Arkusz1!$B$3)</f>
        <v>0.29266508563246979</v>
      </c>
      <c r="E71">
        <f>(1-A71)*Arkusz1!$C$9/Arkusz1!$E$3*(1-C71)</f>
        <v>0.16356608587077823</v>
      </c>
      <c r="F71">
        <f>A71*Arkusz1!$C$9*C71</f>
        <v>9.8866611904114832E-2</v>
      </c>
      <c r="H71" s="3">
        <v>0.68</v>
      </c>
      <c r="I71">
        <f>Arkusz1!$C$11</f>
        <v>1.3176156917368245</v>
      </c>
      <c r="J71">
        <f>(1+Arkusz1!$E$3*(1+H71)/Arkusz1!$C$9*Arkusz1!$C$8)^(-1)</f>
        <v>0.22935779816513754</v>
      </c>
      <c r="K71">
        <f>I71^Arkusz1!$B$3*J71^(1-Arkusz1!$B$3)</f>
        <v>0.41077618760070811</v>
      </c>
      <c r="L71">
        <f>Arkusz1!$C$9/(1+H71)*(1-J71)/Arkusz1!$E$3</f>
        <v>0.27198489049613356</v>
      </c>
      <c r="M71">
        <f t="shared" si="2"/>
        <v>0.18494972553737082</v>
      </c>
    </row>
    <row r="72" spans="1:13" x14ac:dyDescent="0.25">
      <c r="A72" s="3">
        <v>0.69</v>
      </c>
      <c r="B72">
        <f>Arkusz1!$C$11</f>
        <v>1.3176156917368245</v>
      </c>
      <c r="C72">
        <f>(1+Arkusz1!$E$3/((1-A72)*Arkusz1!$C$9)*Arkusz1!$C$8)^(-1)</f>
        <v>0.13419913419913423</v>
      </c>
      <c r="D72">
        <f>B72^Arkusz1!$B$3*C72^(1-Arkusz1!$B$3)</f>
        <v>0.2873620382205524</v>
      </c>
      <c r="E72">
        <f>(1-A72)*Arkusz1!$C$9/Arkusz1!$E$3*(1-C72)</f>
        <v>0.1591405965344477</v>
      </c>
      <c r="F72">
        <f>A72*Arkusz1!$C$9*C72</f>
        <v>9.7606232541127921E-2</v>
      </c>
      <c r="H72" s="3">
        <v>0.69</v>
      </c>
      <c r="I72">
        <f>Arkusz1!$C$11</f>
        <v>1.3176156917368245</v>
      </c>
      <c r="J72">
        <f>(1+Arkusz1!$E$3*(1+H72)/Arkusz1!$C$9*Arkusz1!$C$8)^(-1)</f>
        <v>0.22831050228310504</v>
      </c>
      <c r="K72">
        <f>I72^Arkusz1!$B$3*J72^(1-Arkusz1!$B$3)</f>
        <v>0.4095247737840137</v>
      </c>
      <c r="L72">
        <f>Arkusz1!$C$9/(1+H72)*(1-J72)/Arkusz1!$E$3</f>
        <v>0.27074295035688178</v>
      </c>
      <c r="M72">
        <f t="shared" si="2"/>
        <v>0.18681263574624843</v>
      </c>
    </row>
    <row r="73" spans="1:13" x14ac:dyDescent="0.25">
      <c r="A73" s="3">
        <v>0.7</v>
      </c>
      <c r="B73">
        <f>Arkusz1!$C$11</f>
        <v>1.3176156917368245</v>
      </c>
      <c r="C73">
        <f>(1+Arkusz1!$E$3/((1-A73)*Arkusz1!$C$9)*Arkusz1!$C$8)^(-1)</f>
        <v>0.13043478260869565</v>
      </c>
      <c r="D73">
        <f>B73^Arkusz1!$B$3*C73^(1-Arkusz1!$B$3)</f>
        <v>0.28196283285229301</v>
      </c>
      <c r="E73">
        <f>(1-A73)*Arkusz1!$C$9/Arkusz1!$E$3*(1-C73)</f>
        <v>0.15467662468214902</v>
      </c>
      <c r="F73">
        <f>A73*Arkusz1!$C$9*C73</f>
        <v>9.6243233135559367E-2</v>
      </c>
      <c r="H73" s="3">
        <v>0.7</v>
      </c>
      <c r="I73">
        <f>Arkusz1!$C$11</f>
        <v>1.3176156917368245</v>
      </c>
      <c r="J73">
        <f>(1+Arkusz1!$E$3*(1+H73)/Arkusz1!$C$9*Arkusz1!$C$8)^(-1)</f>
        <v>0.22727272727272727</v>
      </c>
      <c r="K73">
        <f>I73^Arkusz1!$B$3*J73^(1-Arkusz1!$B$3)</f>
        <v>0.40828284757719141</v>
      </c>
      <c r="L73">
        <f>Arkusz1!$C$9/(1+H73)*(1-J73)/Arkusz1!$E$3</f>
        <v>0.26951230058253228</v>
      </c>
      <c r="M73">
        <f t="shared" si="2"/>
        <v>0.1886586104077726</v>
      </c>
    </row>
    <row r="74" spans="1:13" x14ac:dyDescent="0.25">
      <c r="A74" s="3">
        <v>0.71</v>
      </c>
      <c r="B74">
        <f>Arkusz1!$C$11</f>
        <v>1.3176156917368245</v>
      </c>
      <c r="C74">
        <f>(1+Arkusz1!$E$3/((1-A74)*Arkusz1!$C$9)*Arkusz1!$C$8)^(-1)</f>
        <v>0.12663755458515286</v>
      </c>
      <c r="D74">
        <f>B74^Arkusz1!$B$3*C74^(1-Arkusz1!$B$3)</f>
        <v>0.27646358145609506</v>
      </c>
      <c r="E74">
        <f>(1-A74)*Arkusz1!$C$9/Arkusz1!$E$3*(1-C74)</f>
        <v>0.15017366617611846</v>
      </c>
      <c r="F74">
        <f>A74*Arkusz1!$C$9*C74</f>
        <v>9.4776269320039214E-2</v>
      </c>
      <c r="H74" s="3">
        <v>0.71</v>
      </c>
      <c r="I74">
        <f>Arkusz1!$C$11</f>
        <v>1.3176156917368245</v>
      </c>
      <c r="J74">
        <f>(1+Arkusz1!$E$3*(1+H74)/Arkusz1!$C$9*Arkusz1!$C$8)^(-1)</f>
        <v>0.22624434389140272</v>
      </c>
      <c r="K74">
        <f>I74^Arkusz1!$B$3*J74^(1-Arkusz1!$B$3)</f>
        <v>0.40705029441263613</v>
      </c>
      <c r="L74">
        <f>Arkusz1!$C$9/(1+H74)*(1-J74)/Arkusz1!$E$3</f>
        <v>0.26829278791021322</v>
      </c>
      <c r="M74">
        <f t="shared" si="2"/>
        <v>0.19048787941625137</v>
      </c>
    </row>
    <row r="75" spans="1:13" x14ac:dyDescent="0.25">
      <c r="A75" s="3">
        <v>0.72</v>
      </c>
      <c r="B75">
        <f>Arkusz1!$C$11</f>
        <v>1.3176156917368245</v>
      </c>
      <c r="C75">
        <f>(1+Arkusz1!$E$3/((1-A75)*Arkusz1!$C$9)*Arkusz1!$C$8)^(-1)</f>
        <v>0.12280701754385966</v>
      </c>
      <c r="D75">
        <f>B75^Arkusz1!$B$3*C75^(1-Arkusz1!$B$3)</f>
        <v>0.27086010489952839</v>
      </c>
      <c r="E75">
        <f>(1-A75)*Arkusz1!$C$9/Arkusz1!$E$3*(1-C75)</f>
        <v>0.14563120803407012</v>
      </c>
      <c r="F75">
        <f>A75*Arkusz1!$C$9*C75</f>
        <v>9.3203973141804883E-2</v>
      </c>
      <c r="H75" s="3">
        <v>0.72</v>
      </c>
      <c r="I75">
        <f>Arkusz1!$C$11</f>
        <v>1.3176156917368245</v>
      </c>
      <c r="J75">
        <f>(1+Arkusz1!$E$3*(1+H75)/Arkusz1!$C$9*Arkusz1!$C$8)^(-1)</f>
        <v>0.22522522522522526</v>
      </c>
      <c r="K75">
        <f>I75^Arkusz1!$B$3*J75^(1-Arkusz1!$B$3)</f>
        <v>0.4058270016164271</v>
      </c>
      <c r="L75">
        <f>Arkusz1!$C$9/(1+H75)*(1-J75)/Arkusz1!$E$3</f>
        <v>0.2670842618385455</v>
      </c>
      <c r="M75">
        <f t="shared" si="2"/>
        <v>0.19230066852375274</v>
      </c>
    </row>
    <row r="76" spans="1:13" x14ac:dyDescent="0.25">
      <c r="A76" s="3">
        <v>0.73</v>
      </c>
      <c r="B76">
        <f>Arkusz1!$C$11</f>
        <v>1.3176156917368245</v>
      </c>
      <c r="C76">
        <f>(1+Arkusz1!$E$3/((1-A76)*Arkusz1!$C$9)*Arkusz1!$C$8)^(-1)</f>
        <v>0.11894273127753302</v>
      </c>
      <c r="D76">
        <f>B76^Arkusz1!$B$3*C76^(1-Arkusz1!$B$3)</f>
        <v>0.26514789934736782</v>
      </c>
      <c r="E76">
        <f>(1-A76)*Arkusz1!$C$9/Arkusz1!$E$3*(1-C76)</f>
        <v>0.14104872823438255</v>
      </c>
      <c r="F76">
        <f>A76*Arkusz1!$C$9*C76</f>
        <v>9.1524952543199325E-2</v>
      </c>
      <c r="H76" s="3">
        <v>0.73</v>
      </c>
      <c r="I76">
        <f>Arkusz1!$C$11</f>
        <v>1.3176156917368245</v>
      </c>
      <c r="J76">
        <f>(1+Arkusz1!$E$3*(1+H76)/Arkusz1!$C$9*Arkusz1!$C$8)^(-1)</f>
        <v>0.22421524663677125</v>
      </c>
      <c r="K76">
        <f>I76^Arkusz1!$B$3*J76^(1-Arkusz1!$B$3)</f>
        <v>0.40461285836866945</v>
      </c>
      <c r="L76">
        <f>Arkusz1!$C$9/(1+H76)*(1-J76)/Arkusz1!$E$3</f>
        <v>0.26588657456572695</v>
      </c>
      <c r="M76">
        <f t="shared" si="2"/>
        <v>0.19409719943298068</v>
      </c>
    </row>
    <row r="77" spans="1:13" x14ac:dyDescent="0.25">
      <c r="A77" s="3">
        <v>0.74</v>
      </c>
      <c r="B77">
        <f>Arkusz1!$C$11</f>
        <v>1.3176156917368245</v>
      </c>
      <c r="C77">
        <f>(1+Arkusz1!$E$3/((1-A77)*Arkusz1!$C$9)*Arkusz1!$C$8)^(-1)</f>
        <v>0.11504424778761063</v>
      </c>
      <c r="D77">
        <f>B77^Arkusz1!$B$3*C77^(1-Arkusz1!$B$3)</f>
        <v>0.25932209727346317</v>
      </c>
      <c r="E77">
        <f>(1-A77)*Arkusz1!$C$9/Arkusz1!$E$3*(1-C77)</f>
        <v>0.13642569551611372</v>
      </c>
      <c r="F77">
        <f>A77*Arkusz1!$C$9*C77</f>
        <v>8.9737790828377031E-2</v>
      </c>
      <c r="H77" s="3">
        <v>0.74</v>
      </c>
      <c r="I77">
        <f>Arkusz1!$C$11</f>
        <v>1.3176156917368245</v>
      </c>
      <c r="J77">
        <f>(1+Arkusz1!$E$3*(1+H77)/Arkusz1!$C$9*Arkusz1!$C$8)^(-1)</f>
        <v>0.2232142857142857</v>
      </c>
      <c r="K77">
        <f>I77^Arkusz1!$B$3*J77^(1-Arkusz1!$B$3)</f>
        <v>0.40340775566484027</v>
      </c>
      <c r="L77">
        <f>Arkusz1!$C$9/(1+H77)*(1-J77)/Arkusz1!$E$3</f>
        <v>0.26469958092927282</v>
      </c>
      <c r="M77">
        <f t="shared" si="2"/>
        <v>0.19587768988766188</v>
      </c>
    </row>
    <row r="78" spans="1:13" x14ac:dyDescent="0.25">
      <c r="A78" s="3">
        <v>0.75</v>
      </c>
      <c r="B78">
        <f>Arkusz1!$C$11</f>
        <v>1.3176156917368245</v>
      </c>
      <c r="C78">
        <f>(1+Arkusz1!$E$3/((1-A78)*Arkusz1!$C$9)*Arkusz1!$C$8)^(-1)</f>
        <v>0.1111111111111111</v>
      </c>
      <c r="D78">
        <f>B78^Arkusz1!$B$3*C78^(1-Arkusz1!$B$3)</f>
        <v>0.25337742203169783</v>
      </c>
      <c r="E78">
        <f>(1-A78)*Arkusz1!$C$9/Arkusz1!$E$3*(1-C78)</f>
        <v>0.13176156917368248</v>
      </c>
      <c r="F78">
        <f>A78*Arkusz1!$C$9*C78</f>
        <v>8.7841046115788315E-2</v>
      </c>
      <c r="H78" s="3">
        <v>0.75</v>
      </c>
      <c r="I78">
        <f>Arkusz1!$C$11</f>
        <v>1.3176156917368245</v>
      </c>
      <c r="J78">
        <f>(1+Arkusz1!$E$3*(1+H78)/Arkusz1!$C$9*Arkusz1!$C$8)^(-1)</f>
        <v>0.22222222222222221</v>
      </c>
      <c r="K78">
        <f>I78^Arkusz1!$B$3*J78^(1-Arkusz1!$B$3)</f>
        <v>0.40221158627810755</v>
      </c>
      <c r="L78">
        <f>Arkusz1!$C$9/(1+H78)*(1-J78)/Arkusz1!$E$3</f>
        <v>0.26352313834736496</v>
      </c>
      <c r="M78">
        <f t="shared" si="2"/>
        <v>0.19764235376052372</v>
      </c>
    </row>
    <row r="79" spans="1:13" x14ac:dyDescent="0.25">
      <c r="A79" s="3">
        <v>0.76</v>
      </c>
      <c r="B79">
        <f>Arkusz1!$C$11</f>
        <v>1.3176156917368245</v>
      </c>
      <c r="C79">
        <f>(1+Arkusz1!$E$3/((1-A79)*Arkusz1!$C$9)*Arkusz1!$C$8)^(-1)</f>
        <v>0.10714285714285714</v>
      </c>
      <c r="D79">
        <f>B79^Arkusz1!$B$3*C79^(1-Arkusz1!$B$3)</f>
        <v>0.24730813461334475</v>
      </c>
      <c r="E79">
        <f>(1-A79)*Arkusz1!$C$9/Arkusz1!$E$3*(1-C79)</f>
        <v>0.12705579884605095</v>
      </c>
      <c r="F79">
        <f>A79*Arkusz1!$C$9*C79</f>
        <v>8.5833250775998876E-2</v>
      </c>
      <c r="H79" s="3">
        <v>0.76</v>
      </c>
      <c r="I79">
        <f>Arkusz1!$C$11</f>
        <v>1.3176156917368245</v>
      </c>
      <c r="J79">
        <f>(1+Arkusz1!$E$3*(1+H79)/Arkusz1!$C$9*Arkusz1!$C$8)^(-1)</f>
        <v>0.22123893805309736</v>
      </c>
      <c r="K79">
        <f>I79^Arkusz1!$B$3*J79^(1-Arkusz1!$B$3)</f>
        <v>0.4010242447225964</v>
      </c>
      <c r="L79">
        <f>Arkusz1!$C$9/(1+H79)*(1-J79)/Arkusz1!$E$3</f>
        <v>0.26235710676175716</v>
      </c>
      <c r="M79">
        <f t="shared" si="2"/>
        <v>0.19939140113893544</v>
      </c>
    </row>
    <row r="80" spans="1:13" x14ac:dyDescent="0.25">
      <c r="A80" s="3">
        <v>0.77</v>
      </c>
      <c r="B80">
        <f>Arkusz1!$C$11</f>
        <v>1.3176156917368245</v>
      </c>
      <c r="C80">
        <f>(1+Arkusz1!$E$3/((1-A80)*Arkusz1!$C$9)*Arkusz1!$C$8)^(-1)</f>
        <v>0.1031390134529148</v>
      </c>
      <c r="D80">
        <f>B80^Arkusz1!$B$3*C80^(1-Arkusz1!$B$3)</f>
        <v>0.24110797085485861</v>
      </c>
      <c r="E80">
        <f>(1-A80)*Arkusz1!$C$9/Arkusz1!$E$3*(1-C80)</f>
        <v>0.1223078243002344</v>
      </c>
      <c r="F80">
        <f>A80*Arkusz1!$C$9*C80</f>
        <v>8.3712910854382677E-2</v>
      </c>
      <c r="H80" s="3">
        <v>0.77</v>
      </c>
      <c r="I80">
        <f>Arkusz1!$C$11</f>
        <v>1.3176156917368245</v>
      </c>
      <c r="J80">
        <f>(1+Arkusz1!$E$3*(1+H80)/Arkusz1!$C$9*Arkusz1!$C$8)^(-1)</f>
        <v>0.2202643171806167</v>
      </c>
      <c r="K80">
        <f>I80^Arkusz1!$B$3*J80^(1-Arkusz1!$B$3)</f>
        <v>0.39984562721757128</v>
      </c>
      <c r="L80">
        <f>Arkusz1!$C$9/(1+H80)*(1-J80)/Arkusz1!$E$3</f>
        <v>0.26120134858218996</v>
      </c>
      <c r="M80">
        <f t="shared" si="2"/>
        <v>0.20112503840828627</v>
      </c>
    </row>
    <row r="81" spans="1:13" x14ac:dyDescent="0.25">
      <c r="A81" s="3">
        <v>0.78</v>
      </c>
      <c r="B81">
        <f>Arkusz1!$C$11</f>
        <v>1.3176156917368245</v>
      </c>
      <c r="C81">
        <f>(1+Arkusz1!$E$3/((1-A81)*Arkusz1!$C$9)*Arkusz1!$C$8)^(-1)</f>
        <v>9.9099099099099072E-2</v>
      </c>
      <c r="D81">
        <f>B81^Arkusz1!$B$3*C81^(1-Arkusz1!$B$3)</f>
        <v>0.23477006688045413</v>
      </c>
      <c r="E81">
        <f>(1-A81)*Arkusz1!$C$9/Arkusz1!$E$3*(1-C81)</f>
        <v>0.11751707520896003</v>
      </c>
      <c r="F81">
        <f>A81*Arkusz1!$C$9*C81</f>
        <v>8.1478505478212282E-2</v>
      </c>
      <c r="H81" s="3">
        <v>0.78</v>
      </c>
      <c r="I81">
        <f>Arkusz1!$C$11</f>
        <v>1.3176156917368245</v>
      </c>
      <c r="J81">
        <f>(1+Arkusz1!$E$3*(1+H81)/Arkusz1!$C$9*Arkusz1!$C$8)^(-1)</f>
        <v>0.21929824561403508</v>
      </c>
      <c r="K81">
        <f>I81^Arkusz1!$B$3*J81^(1-Arkusz1!$B$3)</f>
        <v>0.39867563165251063</v>
      </c>
      <c r="L81">
        <f>Arkusz1!$C$9/(1+H81)*(1-J81)/Arkusz1!$E$3</f>
        <v>0.26005572863226806</v>
      </c>
      <c r="M81">
        <f t="shared" si="2"/>
        <v>0.2028434683331691</v>
      </c>
    </row>
    <row r="82" spans="1:13" x14ac:dyDescent="0.25">
      <c r="A82" s="3">
        <v>0.79</v>
      </c>
      <c r="B82">
        <f>Arkusz1!$C$11</f>
        <v>1.3176156917368245</v>
      </c>
      <c r="C82">
        <f>(1+Arkusz1!$E$3/((1-A82)*Arkusz1!$C$9)*Arkusz1!$C$8)^(-1)</f>
        <v>9.5022624434389122E-2</v>
      </c>
      <c r="D82">
        <f>B82^Arkusz1!$B$3*C82^(1-Arkusz1!$B$3)</f>
        <v>0.22828686992329025</v>
      </c>
      <c r="E82">
        <f>(1-A82)*Arkusz1!$C$9/Arkusz1!$E$3*(1-C82)</f>
        <v>0.11268297092228952</v>
      </c>
      <c r="F82">
        <f>A82*Arkusz1!$C$9*C82</f>
        <v>7.9128486247652202E-2</v>
      </c>
      <c r="H82" s="3">
        <v>0.79</v>
      </c>
      <c r="I82">
        <f>Arkusz1!$C$11</f>
        <v>1.3176156917368245</v>
      </c>
      <c r="J82">
        <f>(1+Arkusz1!$E$3*(1+H82)/Arkusz1!$C$9*Arkusz1!$C$8)^(-1)</f>
        <v>0.2183406113537118</v>
      </c>
      <c r="K82">
        <f>I82^Arkusz1!$B$3*J82^(1-Arkusz1!$B$3)</f>
        <v>0.39751415755304492</v>
      </c>
      <c r="L82">
        <f>Arkusz1!$C$9/(1+H82)*(1-J82)/Arkusz1!$E$3</f>
        <v>0.25892011409675592</v>
      </c>
      <c r="M82">
        <f t="shared" si="2"/>
        <v>0.20454689013643718</v>
      </c>
    </row>
    <row r="83" spans="1:13" x14ac:dyDescent="0.25">
      <c r="A83" s="3">
        <v>0.8</v>
      </c>
      <c r="B83">
        <f>Arkusz1!$C$11</f>
        <v>1.3176156917368245</v>
      </c>
      <c r="C83">
        <f>(1+Arkusz1!$E$3/((1-A83)*Arkusz1!$C$9)*Arkusz1!$C$8)^(-1)</f>
        <v>9.0909090909090884E-2</v>
      </c>
      <c r="D83">
        <f>B83^Arkusz1!$B$3*C83^(1-Arkusz1!$B$3)</f>
        <v>0.22165003080341228</v>
      </c>
      <c r="E83">
        <f>(1-A83)*Arkusz1!$C$9/Arkusz1!$E$3*(1-C83)</f>
        <v>0.10780492023301291</v>
      </c>
      <c r="F83">
        <f>A83*Arkusz1!$C$9*C83</f>
        <v>7.666127661014252E-2</v>
      </c>
      <c r="H83" s="3">
        <v>0.8</v>
      </c>
      <c r="I83">
        <f>Arkusz1!$C$11</f>
        <v>1.3176156917368245</v>
      </c>
      <c r="J83">
        <f>(1+Arkusz1!$E$3*(1+H83)/Arkusz1!$C$9*Arkusz1!$C$8)^(-1)</f>
        <v>0.21739130434782611</v>
      </c>
      <c r="K83">
        <f>I83^Arkusz1!$B$3*J83^(1-Arkusz1!$B$3)</f>
        <v>0.39636110604773533</v>
      </c>
      <c r="L83">
        <f>Arkusz1!$C$9/(1+H83)*(1-J83)/Arkusz1!$E$3</f>
        <v>0.25779437447024828</v>
      </c>
      <c r="M83">
        <f t="shared" si="2"/>
        <v>0.20623549957619863</v>
      </c>
    </row>
    <row r="84" spans="1:13" x14ac:dyDescent="0.25">
      <c r="A84" s="3">
        <v>0.81</v>
      </c>
      <c r="B84">
        <f>Arkusz1!$C$11</f>
        <v>1.3176156917368245</v>
      </c>
      <c r="C84">
        <f>(1+Arkusz1!$E$3/((1-A84)*Arkusz1!$C$9)*Arkusz1!$C$8)^(-1)</f>
        <v>8.675799086757989E-2</v>
      </c>
      <c r="D84">
        <f>B84^Arkusz1!$B$3*C84^(1-Arkusz1!$B$3)</f>
        <v>0.21485027315519264</v>
      </c>
      <c r="E84">
        <f>(1-A84)*Arkusz1!$C$9/Arkusz1!$E$3*(1-C84)</f>
        <v>0.10288232113561507</v>
      </c>
      <c r="F84">
        <f>A84*Arkusz1!$C$9*C84</f>
        <v>7.407527121764286E-2</v>
      </c>
      <c r="H84" s="3">
        <v>0.81</v>
      </c>
      <c r="I84">
        <f>Arkusz1!$C$11</f>
        <v>1.3176156917368245</v>
      </c>
      <c r="J84">
        <f>(1+Arkusz1!$E$3*(1+H84)/Arkusz1!$C$9*Arkusz1!$C$8)^(-1)</f>
        <v>0.21645021645021645</v>
      </c>
      <c r="K84">
        <f>I84^Arkusz1!$B$3*J84^(1-Arkusz1!$B$3)</f>
        <v>0.3952163798356681</v>
      </c>
      <c r="L84">
        <f>Arkusz1!$C$9/(1+H84)*(1-J84)/Arkusz1!$E$3</f>
        <v>0.25667838150717365</v>
      </c>
      <c r="M84">
        <f t="shared" si="2"/>
        <v>0.20790948902081066</v>
      </c>
    </row>
    <row r="85" spans="1:13" x14ac:dyDescent="0.25">
      <c r="A85" s="3">
        <v>0.82</v>
      </c>
      <c r="B85">
        <f>Arkusz1!$C$11</f>
        <v>1.3176156917368245</v>
      </c>
      <c r="C85">
        <f>(1+Arkusz1!$E$3/((1-A85)*Arkusz1!$C$9)*Arkusz1!$C$8)^(-1)</f>
        <v>8.256880733944956E-2</v>
      </c>
      <c r="D85">
        <f>B85^Arkusz1!$B$3*C85^(1-Arkusz1!$B$3)</f>
        <v>0.20787723285033405</v>
      </c>
      <c r="E85">
        <f>(1-A85)*Arkusz1!$C$9/Arkusz1!$E$3*(1-C85)</f>
        <v>9.791456057860809E-2</v>
      </c>
      <c r="F85">
        <f>A85*Arkusz1!$C$9*C85</f>
        <v>7.1368835266185468E-2</v>
      </c>
      <c r="H85" s="3">
        <v>0.82</v>
      </c>
      <c r="I85">
        <f>Arkusz1!$C$11</f>
        <v>1.3176156917368245</v>
      </c>
      <c r="J85">
        <f>(1+Arkusz1!$E$3*(1+H85)/Arkusz1!$C$9*Arkusz1!$C$8)^(-1)</f>
        <v>0.21551724137931033</v>
      </c>
      <c r="K85">
        <f>I85^Arkusz1!$B$3*J85^(1-Arkusz1!$B$3)</f>
        <v>0.39407988315484044</v>
      </c>
      <c r="L85">
        <f>Arkusz1!$C$9/(1+H85)*(1-J85)/Arkusz1!$E$3</f>
        <v>0.25557200917309103</v>
      </c>
      <c r="M85">
        <f t="shared" si="2"/>
        <v>0.20956904752193464</v>
      </c>
    </row>
    <row r="86" spans="1:13" x14ac:dyDescent="0.25">
      <c r="A86" s="3">
        <v>0.83</v>
      </c>
      <c r="B86">
        <f>Arkusz1!$C$11</f>
        <v>1.3176156917368245</v>
      </c>
      <c r="C86">
        <f>(1+Arkusz1!$E$3/((1-A86)*Arkusz1!$C$9)*Arkusz1!$C$8)^(-1)</f>
        <v>7.83410138248848E-2</v>
      </c>
      <c r="D86">
        <f>B86^Arkusz1!$B$3*C86^(1-Arkusz1!$B$3)</f>
        <v>0.20071925873883231</v>
      </c>
      <c r="E86">
        <f>(1-A86)*Arkusz1!$C$9/Arkusz1!$E$3*(1-C86)</f>
        <v>9.2901014210015759E-2</v>
      </c>
      <c r="F86">
        <f>A86*Arkusz1!$C$9*C86</f>
        <v>6.8540303817167178E-2</v>
      </c>
      <c r="H86" s="3">
        <v>0.83</v>
      </c>
      <c r="I86">
        <f>Arkusz1!$C$11</f>
        <v>1.3176156917368245</v>
      </c>
      <c r="J86">
        <f>(1+Arkusz1!$E$3*(1+H86)/Arkusz1!$C$9*Arkusz1!$C$8)^(-1)</f>
        <v>0.21459227467811159</v>
      </c>
      <c r="K86">
        <f>I86^Arkusz1!$B$3*J86^(1-Arkusz1!$B$3)</f>
        <v>0.3929515217513167</v>
      </c>
      <c r="L86">
        <f>Arkusz1!$C$9/(1+H86)*(1-J86)/Arkusz1!$E$3</f>
        <v>0.25447513359724083</v>
      </c>
      <c r="M86">
        <f t="shared" si="2"/>
        <v>0.21121436088570988</v>
      </c>
    </row>
    <row r="87" spans="1:13" x14ac:dyDescent="0.25">
      <c r="A87" s="3">
        <v>0.84</v>
      </c>
      <c r="B87">
        <f>Arkusz1!$C$11</f>
        <v>1.3176156917368245</v>
      </c>
      <c r="C87">
        <f>(1+Arkusz1!$E$3/((1-A87)*Arkusz1!$C$9)*Arkusz1!$C$8)^(-1)</f>
        <v>7.4074074074074084E-2</v>
      </c>
      <c r="D87">
        <f>B87^Arkusz1!$B$3*C87^(1-Arkusz1!$B$3)</f>
        <v>0.19336316249408722</v>
      </c>
      <c r="E87">
        <f>(1-A87)*Arkusz1!$C$9/Arkusz1!$E$3*(1-C87)</f>
        <v>8.7841046115788329E-2</v>
      </c>
      <c r="F87">
        <f>A87*Arkusz1!$C$9*C87</f>
        <v>6.5587981099788611E-2</v>
      </c>
      <c r="H87" s="3">
        <v>0.84</v>
      </c>
      <c r="I87">
        <f>Arkusz1!$C$11</f>
        <v>1.3176156917368245</v>
      </c>
      <c r="J87">
        <f>(1+Arkusz1!$E$3*(1+H87)/Arkusz1!$C$9*Arkusz1!$C$8)^(-1)</f>
        <v>0.21367521367521369</v>
      </c>
      <c r="K87">
        <f>I87^Arkusz1!$B$3*J87^(1-Arkusz1!$B$3)</f>
        <v>0.39183120284913014</v>
      </c>
      <c r="L87">
        <f>Arkusz1!$C$9/(1+H87)*(1-J87)/Arkusz1!$E$3</f>
        <v>0.25338763302631251</v>
      </c>
      <c r="M87">
        <f t="shared" si="2"/>
        <v>0.21284561174210251</v>
      </c>
    </row>
    <row r="88" spans="1:13" x14ac:dyDescent="0.25">
      <c r="A88" s="3">
        <v>0.85</v>
      </c>
      <c r="B88">
        <f>Arkusz1!$C$11</f>
        <v>1.3176156917368245</v>
      </c>
      <c r="C88">
        <f>(1+Arkusz1!$E$3/((1-A88)*Arkusz1!$C$9)*Arkusz1!$C$8)^(-1)</f>
        <v>6.9767441860465115E-2</v>
      </c>
      <c r="D88">
        <f>B88^Arkusz1!$B$3*C88^(1-Arkusz1!$B$3)</f>
        <v>0.18579390046569177</v>
      </c>
      <c r="E88">
        <f>(1-A88)*Arkusz1!$C$9/Arkusz1!$E$3*(1-C88)</f>
        <v>8.2734008550916921E-2</v>
      </c>
      <c r="F88">
        <f>A88*Arkusz1!$C$9*C88</f>
        <v>6.2510139794026101E-2</v>
      </c>
      <c r="H88" s="3">
        <v>0.85</v>
      </c>
      <c r="I88">
        <f>Arkusz1!$C$11</f>
        <v>1.3176156917368245</v>
      </c>
      <c r="J88">
        <f>(1+Arkusz1!$E$3*(1+H88)/Arkusz1!$C$9*Arkusz1!$C$8)^(-1)</f>
        <v>0.21276595744680851</v>
      </c>
      <c r="K88">
        <f>I88^Arkusz1!$B$3*J88^(1-Arkusz1!$B$3)</f>
        <v>0.39071883512091365</v>
      </c>
      <c r="L88">
        <f>Arkusz1!$C$9/(1+H88)*(1-J88)/Arkusz1!$E$3</f>
        <v>0.25230938777939199</v>
      </c>
      <c r="M88">
        <f t="shared" si="2"/>
        <v>0.21446297961248317</v>
      </c>
    </row>
    <row r="89" spans="1:13" x14ac:dyDescent="0.25">
      <c r="A89" s="3">
        <v>0.86</v>
      </c>
      <c r="B89">
        <f>Arkusz1!$C$11</f>
        <v>1.3176156917368245</v>
      </c>
      <c r="C89">
        <f>(1+Arkusz1!$E$3/((1-A89)*Arkusz1!$C$9)*Arkusz1!$C$8)^(-1)</f>
        <v>6.5420560747663559E-2</v>
      </c>
      <c r="D89">
        <f>B89^Arkusz1!$B$3*C89^(1-Arkusz1!$B$3)</f>
        <v>0.17799416314344005</v>
      </c>
      <c r="E89">
        <f>(1-A89)*Arkusz1!$C$9/Arkusz1!$E$3*(1-C89)</f>
        <v>7.7579241663009321E-2</v>
      </c>
      <c r="F89">
        <f>A89*Arkusz1!$C$9*C89</f>
        <v>5.930502029350046E-2</v>
      </c>
      <c r="H89" s="3">
        <v>0.86</v>
      </c>
      <c r="I89">
        <f>Arkusz1!$C$11</f>
        <v>1.3176156917368245</v>
      </c>
      <c r="J89">
        <f>(1+Arkusz1!$E$3*(1+H89)/Arkusz1!$C$9*Arkusz1!$C$8)^(-1)</f>
        <v>0.21186440677966098</v>
      </c>
      <c r="K89">
        <f>I89^Arkusz1!$B$3*J89^(1-Arkusz1!$B$3)</f>
        <v>0.38961432865923418</v>
      </c>
      <c r="L89">
        <f>Arkusz1!$C$9/(1+H89)*(1-J89)/Arkusz1!$E$3</f>
        <v>0.25124028020405559</v>
      </c>
      <c r="M89">
        <f t="shared" si="2"/>
        <v>0.21606664097548781</v>
      </c>
    </row>
    <row r="90" spans="1:13" x14ac:dyDescent="0.25">
      <c r="A90" s="3">
        <v>0.87</v>
      </c>
      <c r="B90">
        <f>Arkusz1!$C$11</f>
        <v>1.3176156917368245</v>
      </c>
      <c r="C90">
        <f>(1+Arkusz1!$E$3/((1-A90)*Arkusz1!$C$9)*Arkusz1!$C$8)^(-1)</f>
        <v>6.1032863849765265E-2</v>
      </c>
      <c r="D90">
        <f>B90^Arkusz1!$B$3*C90^(1-Arkusz1!$B$3)</f>
        <v>0.16994383665789359</v>
      </c>
      <c r="E90">
        <f>(1-A90)*Arkusz1!$C$9/Arkusz1!$E$3*(1-C90)</f>
        <v>7.2376073208079109E-2</v>
      </c>
      <c r="F90">
        <f>A90*Arkusz1!$C$9*C90</f>
        <v>5.5970829947581187E-2</v>
      </c>
      <c r="H90" s="3">
        <v>0.87</v>
      </c>
      <c r="I90">
        <f>Arkusz1!$C$11</f>
        <v>1.3176156917368245</v>
      </c>
      <c r="J90">
        <f>(1+Arkusz1!$E$3*(1+H90)/Arkusz1!$C$9*Arkusz1!$C$8)^(-1)</f>
        <v>0.21097046413502107</v>
      </c>
      <c r="K90">
        <f>I90^Arkusz1!$B$3*J90^(1-Arkusz1!$B$3)</f>
        <v>0.38851759494861376</v>
      </c>
      <c r="L90">
        <f>Arkusz1!$C$9/(1+H90)*(1-J90)/Arkusz1!$E$3</f>
        <v>0.25018019463357433</v>
      </c>
      <c r="M90">
        <f t="shared" si="2"/>
        <v>0.21765676933120967</v>
      </c>
    </row>
    <row r="91" spans="1:13" x14ac:dyDescent="0.25">
      <c r="A91" s="3">
        <v>0.88</v>
      </c>
      <c r="B91">
        <f>Arkusz1!$C$11</f>
        <v>1.3176156917368245</v>
      </c>
      <c r="C91">
        <f>(1+Arkusz1!$E$3/((1-A91)*Arkusz1!$C$9)*Arkusz1!$C$8)^(-1)</f>
        <v>5.6603773584905655E-2</v>
      </c>
      <c r="D91">
        <f>B91^Arkusz1!$B$3*C91^(1-Arkusz1!$B$3)</f>
        <v>0.16161928315793095</v>
      </c>
      <c r="E91">
        <f>(1-A91)*Arkusz1!$C$9/Arkusz1!$E$3*(1-C91)</f>
        <v>6.7123818258291071E-2</v>
      </c>
      <c r="F91">
        <f>A91*Arkusz1!$C$9*C91</f>
        <v>5.250574228204101E-2</v>
      </c>
      <c r="H91" s="3">
        <v>0.88</v>
      </c>
      <c r="I91">
        <f>Arkusz1!$C$11</f>
        <v>1.3176156917368245</v>
      </c>
      <c r="J91">
        <f>(1+Arkusz1!$E$3*(1+H91)/Arkusz1!$C$9*Arkusz1!$C$8)^(-1)</f>
        <v>0.21008403361344538</v>
      </c>
      <c r="K91">
        <f>I91^Arkusz1!$B$3*J91^(1-Arkusz1!$B$3)</f>
        <v>0.38742854683821698</v>
      </c>
      <c r="L91">
        <f>Arkusz1!$C$9/(1+H91)*(1-J91)/Arkusz1!$E$3</f>
        <v>0.24912901734519796</v>
      </c>
      <c r="M91">
        <f t="shared" si="2"/>
        <v>0.2192335352637742</v>
      </c>
    </row>
    <row r="92" spans="1:13" x14ac:dyDescent="0.25">
      <c r="A92" s="3">
        <v>0.89</v>
      </c>
      <c r="B92">
        <f>Arkusz1!$C$11</f>
        <v>1.3176156917368245</v>
      </c>
      <c r="C92">
        <f>(1+Arkusz1!$E$3/((1-A92)*Arkusz1!$C$9)*Arkusz1!$C$8)^(-1)</f>
        <v>5.2132701421800931E-2</v>
      </c>
      <c r="D92">
        <f>B92^Arkusz1!$B$3*C92^(1-Arkusz1!$B$3)</f>
        <v>0.15299235837923614</v>
      </c>
      <c r="E92">
        <f>(1-A92)*Arkusz1!$C$9/Arkusz1!$E$3*(1-C92)</f>
        <v>6.1821778901396028E-2</v>
      </c>
      <c r="F92">
        <f>A92*Arkusz1!$C$9*C92</f>
        <v>4.8907896197548852E-2</v>
      </c>
      <c r="H92" s="3">
        <v>0.89</v>
      </c>
      <c r="I92">
        <f>Arkusz1!$C$11</f>
        <v>1.3176156917368245</v>
      </c>
      <c r="J92">
        <f>(1+Arkusz1!$E$3*(1+H92)/Arkusz1!$C$9*Arkusz1!$C$8)^(-1)</f>
        <v>0.20920502092050208</v>
      </c>
      <c r="K92">
        <f>I92^Arkusz1!$B$3*J92^(1-Arkusz1!$B$3)</f>
        <v>0.38634709851518656</v>
      </c>
      <c r="L92">
        <f>Arkusz1!$C$9/(1+H92)*(1-J92)/Arkusz1!$E$3</f>
        <v>0.24808663651948584</v>
      </c>
      <c r="M92">
        <f t="shared" si="2"/>
        <v>0.22079710650234241</v>
      </c>
    </row>
    <row r="93" spans="1:13" x14ac:dyDescent="0.25">
      <c r="A93" s="3">
        <v>0.9</v>
      </c>
      <c r="B93">
        <f>Arkusz1!$C$11</f>
        <v>1.3176156917368245</v>
      </c>
      <c r="C93">
        <f>(1+Arkusz1!$E$3/((1-A93)*Arkusz1!$C$9)*Arkusz1!$C$8)^(-1)</f>
        <v>4.7619047619047603E-2</v>
      </c>
      <c r="D93">
        <f>B93^Arkusz1!$B$3*C93^(1-Arkusz1!$B$3)</f>
        <v>0.14402903677906187</v>
      </c>
      <c r="E93">
        <f>(1-A93)*Arkusz1!$C$9/Arkusz1!$E$3*(1-C93)</f>
        <v>5.6469243931578192E-2</v>
      </c>
      <c r="F93">
        <f>A93*Arkusz1!$C$9*C93</f>
        <v>4.5175395145262552E-2</v>
      </c>
      <c r="H93" s="3">
        <v>0.9</v>
      </c>
      <c r="I93">
        <f>Arkusz1!$C$11</f>
        <v>1.3176156917368245</v>
      </c>
      <c r="J93">
        <f>(1+Arkusz1!$E$3*(1+H93)/Arkusz1!$C$9*Arkusz1!$C$8)^(-1)</f>
        <v>0.20833333333333334</v>
      </c>
      <c r="K93">
        <f>I93^Arkusz1!$B$3*J93^(1-Arkusz1!$B$3)</f>
        <v>0.38527316547860901</v>
      </c>
      <c r="L93">
        <f>Arkusz1!$C$9/(1+H93)*(1-J93)/Arkusz1!$E$3</f>
        <v>0.24705294220065466</v>
      </c>
      <c r="M93">
        <f t="shared" si="2"/>
        <v>0.2223476479805892</v>
      </c>
    </row>
    <row r="94" spans="1:13" x14ac:dyDescent="0.25">
      <c r="A94" s="3">
        <v>0.91</v>
      </c>
      <c r="B94">
        <f>Arkusz1!$C$11</f>
        <v>1.3176156917368245</v>
      </c>
      <c r="C94">
        <f>(1+Arkusz1!$E$3/((1-A94)*Arkusz1!$C$9)*Arkusz1!$C$8)^(-1)</f>
        <v>4.3062200956937781E-2</v>
      </c>
      <c r="D94">
        <f>B94^Arkusz1!$B$3*C94^(1-Arkusz1!$B$3)</f>
        <v>0.13468743067807426</v>
      </c>
      <c r="E94">
        <f>(1-A94)*Arkusz1!$C$9/Arkusz1!$E$3*(1-C94)</f>
        <v>5.1065488531427158E-2</v>
      </c>
      <c r="F94">
        <f>A94*Arkusz1!$C$9*C94</f>
        <v>4.1306306278754416E-2</v>
      </c>
      <c r="H94" s="3">
        <v>0.91</v>
      </c>
      <c r="I94">
        <f>Arkusz1!$C$11</f>
        <v>1.3176156917368245</v>
      </c>
      <c r="J94">
        <f>(1+Arkusz1!$E$3*(1+H94)/Arkusz1!$C$9*Arkusz1!$C$8)^(-1)</f>
        <v>0.20746887966804978</v>
      </c>
      <c r="K94">
        <f>I94^Arkusz1!$B$3*J94^(1-Arkusz1!$B$3)</f>
        <v>0.38420666451409302</v>
      </c>
      <c r="L94">
        <f>Arkusz1!$C$9/(1+H94)*(1-J94)/Arkusz1!$E$3</f>
        <v>0.24602782625791333</v>
      </c>
      <c r="M94">
        <f t="shared" si="2"/>
        <v>0.22388532189470114</v>
      </c>
    </row>
    <row r="95" spans="1:13" x14ac:dyDescent="0.25">
      <c r="A95" s="3">
        <v>0.92</v>
      </c>
      <c r="B95">
        <f>Arkusz1!$C$11</f>
        <v>1.3176156917368245</v>
      </c>
      <c r="C95">
        <f>(1+Arkusz1!$E$3/((1-A95)*Arkusz1!$C$9)*Arkusz1!$C$8)^(-1)</f>
        <v>3.8461538461538443E-2</v>
      </c>
      <c r="D95">
        <f>B95^Arkusz1!$B$3*C95^(1-Arkusz1!$B$3)</f>
        <v>0.12491483561422734</v>
      </c>
      <c r="E95">
        <f>(1-A95)*Arkusz1!$C$9/Arkusz1!$E$3*(1-C95)</f>
        <v>4.5609773944736219E-2</v>
      </c>
      <c r="F95">
        <f>A95*Arkusz1!$C$9*C95</f>
        <v>3.729865958147318E-2</v>
      </c>
      <c r="H95" s="3">
        <v>0.92</v>
      </c>
      <c r="I95">
        <f>Arkusz1!$C$11</f>
        <v>1.3176156917368245</v>
      </c>
      <c r="J95">
        <f>(1+Arkusz1!$E$3*(1+H95)/Arkusz1!$C$9*Arkusz1!$C$8)^(-1)</f>
        <v>0.20661157024793389</v>
      </c>
      <c r="K95">
        <f>I95^Arkusz1!$B$3*J95^(1-Arkusz1!$B$3)</f>
        <v>0.38314751366894312</v>
      </c>
      <c r="L95">
        <f>Arkusz1!$C$9/(1+H95)*(1-J95)/Arkusz1!$E$3</f>
        <v>0.24501118234775671</v>
      </c>
      <c r="M95">
        <f t="shared" si="2"/>
        <v>0.22541028775993618</v>
      </c>
    </row>
    <row r="96" spans="1:13" x14ac:dyDescent="0.25">
      <c r="A96" s="3">
        <v>0.93</v>
      </c>
      <c r="B96">
        <f>Arkusz1!$C$11</f>
        <v>1.3176156917368245</v>
      </c>
      <c r="C96">
        <f>(1+Arkusz1!$E$3/((1-A96)*Arkusz1!$C$9)*Arkusz1!$C$8)^(-1)</f>
        <v>3.3816425120772924E-2</v>
      </c>
      <c r="D96">
        <f>B96^Arkusz1!$B$3*C96^(1-Arkusz1!$B$3)</f>
        <v>0.11464313380784977</v>
      </c>
      <c r="E96">
        <f>(1-A96)*Arkusz1!$C$9/Arkusz1!$E$3*(1-C96)</f>
        <v>4.0101347139816383E-2</v>
      </c>
      <c r="F96">
        <f>A96*Arkusz1!$C$9*C96</f>
        <v>3.3150446968914872E-2</v>
      </c>
      <c r="H96" s="3">
        <v>0.93</v>
      </c>
      <c r="I96">
        <f>Arkusz1!$C$11</f>
        <v>1.3176156917368245</v>
      </c>
      <c r="J96">
        <f>(1+Arkusz1!$E$3*(1+H96)/Arkusz1!$C$9*Arkusz1!$C$8)^(-1)</f>
        <v>0.20576131687242802</v>
      </c>
      <c r="K96">
        <f>I96^Arkusz1!$B$3*J96^(1-Arkusz1!$B$3)</f>
        <v>0.38209563222791287</v>
      </c>
      <c r="L96">
        <f>Arkusz1!$C$9/(1+H96)*(1-J96)/Arkusz1!$E$3</f>
        <v>0.24400290587718973</v>
      </c>
      <c r="M96">
        <f t="shared" si="2"/>
        <v>0.22692270246578647</v>
      </c>
    </row>
    <row r="97" spans="1:13" x14ac:dyDescent="0.25">
      <c r="A97" s="3">
        <v>0.94</v>
      </c>
      <c r="B97">
        <f>Arkusz1!$C$11</f>
        <v>1.3176156917368245</v>
      </c>
      <c r="C97">
        <f>(1+Arkusz1!$E$3/((1-A97)*Arkusz1!$C$9)*Arkusz1!$C$8)^(-1)</f>
        <v>2.9126213592233038E-2</v>
      </c>
      <c r="D97">
        <f>B97^Arkusz1!$B$3*C97^(1-Arkusz1!$B$3)</f>
        <v>0.10378126007492593</v>
      </c>
      <c r="E97">
        <f>(1-A97)*Arkusz1!$C$9/Arkusz1!$E$3*(1-C97)</f>
        <v>3.4539440463004181E-2</v>
      </c>
      <c r="F97">
        <f>A97*Arkusz1!$C$9*C97</f>
        <v>2.8859621364643491E-2</v>
      </c>
      <c r="H97" s="3">
        <v>0.94</v>
      </c>
      <c r="I97">
        <f>Arkusz1!$C$11</f>
        <v>1.3176156917368245</v>
      </c>
      <c r="J97">
        <f>(1+Arkusz1!$E$3*(1+H97)/Arkusz1!$C$9*Arkusz1!$C$8)^(-1)</f>
        <v>0.20491803278688525</v>
      </c>
      <c r="K97">
        <f>I97^Arkusz1!$B$3*J97^(1-Arkusz1!$B$3)</f>
        <v>0.38105094068952122</v>
      </c>
      <c r="L97">
        <f>Arkusz1!$C$9/(1+H97)*(1-J97)/Arkusz1!$E$3</f>
        <v>0.24300289396785704</v>
      </c>
      <c r="M97">
        <f t="shared" si="2"/>
        <v>0.22842272032978561</v>
      </c>
    </row>
    <row r="98" spans="1:13" x14ac:dyDescent="0.25">
      <c r="A98" s="3">
        <v>0.95</v>
      </c>
      <c r="B98">
        <f>Arkusz1!$C$11</f>
        <v>1.3176156917368245</v>
      </c>
      <c r="C98">
        <f>(1+Arkusz1!$E$3/((1-A98)*Arkusz1!$C$9)*Arkusz1!$C$8)^(-1)</f>
        <v>2.4390243902439043E-2</v>
      </c>
      <c r="D98">
        <f>B98^Arkusz1!$B$3*C98^(1-Arkusz1!$B$3)</f>
        <v>9.2202001406915493E-2</v>
      </c>
      <c r="E98">
        <f>(1-A98)*Arkusz1!$C$9/Arkusz1!$E$3*(1-C98)</f>
        <v>2.8923271282027881E-2</v>
      </c>
      <c r="F98">
        <f>A98*Arkusz1!$C$9*C98</f>
        <v>2.4424095749267988E-2</v>
      </c>
      <c r="H98" s="3">
        <v>0.95</v>
      </c>
      <c r="I98">
        <f>Arkusz1!$C$11</f>
        <v>1.3176156917368245</v>
      </c>
      <c r="J98">
        <f>(1+Arkusz1!$E$3*(1+H98)/Arkusz1!$C$9*Arkusz1!$C$8)^(-1)</f>
        <v>0.2040816326530612</v>
      </c>
      <c r="K98">
        <f>I98^Arkusz1!$B$3*J98^(1-Arkusz1!$B$3)</f>
        <v>0.38001336074291847</v>
      </c>
      <c r="L98">
        <f>Arkusz1!$C$9/(1+H98)*(1-J98)/Arkusz1!$E$3</f>
        <v>0.24201104542104948</v>
      </c>
      <c r="M98">
        <f t="shared" si="2"/>
        <v>0.22991049314999701</v>
      </c>
    </row>
    <row r="99" spans="1:13" x14ac:dyDescent="0.25">
      <c r="A99" s="3">
        <v>0.96</v>
      </c>
      <c r="B99">
        <f>Arkusz1!$C$11</f>
        <v>1.3176156917368245</v>
      </c>
      <c r="C99">
        <f>(1+Arkusz1!$E$3/((1-A99)*Arkusz1!$C$9)*Arkusz1!$C$8)^(-1)</f>
        <v>1.9607843137254919E-2</v>
      </c>
      <c r="D99">
        <f>B99^Arkusz1!$B$3*C99^(1-Arkusz1!$B$3)</f>
        <v>7.9716728746478005E-2</v>
      </c>
      <c r="E99">
        <f>(1-A99)*Arkusz1!$C$9/Arkusz1!$E$3*(1-C99)</f>
        <v>2.3252041618885159E-2</v>
      </c>
      <c r="F99">
        <f>A99*Arkusz1!$C$9*C99</f>
        <v>1.9841742181448671E-2</v>
      </c>
      <c r="H99" s="3">
        <v>0.96</v>
      </c>
      <c r="I99">
        <f>Arkusz1!$C$11</f>
        <v>1.3176156917368245</v>
      </c>
      <c r="J99">
        <f>(1+Arkusz1!$E$3*(1+H99)/Arkusz1!$C$9*Arkusz1!$C$8)^(-1)</f>
        <v>0.2032520325203252</v>
      </c>
      <c r="K99">
        <f>I99^Arkusz1!$B$3*J99^(1-Arkusz1!$B$3)</f>
        <v>0.37898281524528316</v>
      </c>
      <c r="L99">
        <f>Arkusz1!$C$9/(1+H99)*(1-J99)/Arkusz1!$E$3</f>
        <v>0.2410272606835655</v>
      </c>
      <c r="M99">
        <f t="shared" ref="M99:M130" si="3">H99*L99</f>
        <v>0.23138617025622288</v>
      </c>
    </row>
    <row r="100" spans="1:13" x14ac:dyDescent="0.25">
      <c r="A100" s="3">
        <v>0.97</v>
      </c>
      <c r="B100">
        <f>Arkusz1!$C$11</f>
        <v>1.3176156917368245</v>
      </c>
      <c r="C100">
        <f>(1+Arkusz1!$E$3/((1-A100)*Arkusz1!$C$9)*Arkusz1!$C$8)^(-1)</f>
        <v>1.4778325123152724E-2</v>
      </c>
      <c r="D100">
        <f>B100^Arkusz1!$B$3*C100^(1-Arkusz1!$B$3)</f>
        <v>6.6020640090484931E-2</v>
      </c>
      <c r="E100">
        <f>(1-A100)*Arkusz1!$C$9/Arkusz1!$E$3*(1-C100)</f>
        <v>1.7524937771869115E-2</v>
      </c>
      <c r="F100">
        <f>A100*Arkusz1!$C$9*C100</f>
        <v>1.5110390789967147E-2</v>
      </c>
      <c r="H100" s="3">
        <v>0.97</v>
      </c>
      <c r="I100">
        <f>Arkusz1!$C$11</f>
        <v>1.3176156917368245</v>
      </c>
      <c r="J100">
        <f>(1+Arkusz1!$E$3*(1+H100)/Arkusz1!$C$9*Arkusz1!$C$8)^(-1)</f>
        <v>0.20242914979757085</v>
      </c>
      <c r="K100">
        <f>I100^Arkusz1!$B$3*J100^(1-Arkusz1!$B$3)</f>
        <v>0.37795922819973971</v>
      </c>
      <c r="L100">
        <f>Arkusz1!$C$9/(1+H100)*(1-J100)/Arkusz1!$E$3</f>
        <v>0.24005144181440127</v>
      </c>
      <c r="M100">
        <f t="shared" si="3"/>
        <v>0.23284989855996924</v>
      </c>
    </row>
    <row r="101" spans="1:13" x14ac:dyDescent="0.25">
      <c r="A101" s="3">
        <v>0.98</v>
      </c>
      <c r="B101">
        <f>Arkusz1!$C$11</f>
        <v>1.3176156917368245</v>
      </c>
      <c r="C101">
        <f>(1+Arkusz1!$E$3/((1-A101)*Arkusz1!$C$9)*Arkusz1!$C$8)^(-1)</f>
        <v>9.9009900990099098E-3</v>
      </c>
      <c r="D101">
        <f>B101^Arkusz1!$B$3*C101^(1-Arkusz1!$B$3)</f>
        <v>5.05493222302714E-2</v>
      </c>
      <c r="E101">
        <f>(1-A101)*Arkusz1!$C$9/Arkusz1!$E$3*(1-C101)</f>
        <v>1.1741129926367755E-2</v>
      </c>
      <c r="F101">
        <f>A101*Arkusz1!$C$9*C101</f>
        <v>1.0227828735858134E-2</v>
      </c>
      <c r="H101" s="3">
        <v>0.98</v>
      </c>
      <c r="I101">
        <f>Arkusz1!$C$11</f>
        <v>1.3176156917368245</v>
      </c>
      <c r="J101">
        <f>(1+Arkusz1!$E$3*(1+H101)/Arkusz1!$C$9*Arkusz1!$C$8)^(-1)</f>
        <v>0.20161290322580647</v>
      </c>
      <c r="K101">
        <f>I101^Arkusz1!$B$3*J101^(1-Arkusz1!$B$3)</f>
        <v>0.37694252473378054</v>
      </c>
      <c r="L101">
        <f>Arkusz1!$C$9/(1+H101)*(1-J101)/Arkusz1!$E$3</f>
        <v>0.23908349245224639</v>
      </c>
      <c r="M101">
        <f t="shared" si="3"/>
        <v>0.23430182260320145</v>
      </c>
    </row>
    <row r="102" spans="1:13" x14ac:dyDescent="0.25">
      <c r="A102" s="3">
        <v>0.99</v>
      </c>
      <c r="B102">
        <f>Arkusz1!$C$11</f>
        <v>1.3176156917368245</v>
      </c>
      <c r="C102">
        <f>(1+Arkusz1!$E$3/((1-A102)*Arkusz1!$C$9)*Arkusz1!$C$8)^(-1)</f>
        <v>4.975124378109457E-3</v>
      </c>
      <c r="D102">
        <f>B102^Arkusz1!$B$3*C102^(1-Arkusz1!$B$3)</f>
        <v>3.1949609014275356E-2</v>
      </c>
      <c r="E102">
        <f>(1-A102)*Arkusz1!$C$9/Arkusz1!$E$3*(1-C102)</f>
        <v>5.8997717540454891E-3</v>
      </c>
      <c r="F102">
        <f>A102*Arkusz1!$C$9*C102</f>
        <v>5.1917991435600306E-3</v>
      </c>
      <c r="H102" s="3">
        <v>0.99</v>
      </c>
      <c r="I102">
        <f>Arkusz1!$C$11</f>
        <v>1.3176156917368245</v>
      </c>
      <c r="J102">
        <f>(1+Arkusz1!$E$3*(1+H102)/Arkusz1!$C$9*Arkusz1!$C$8)^(-1)</f>
        <v>0.20080321285140559</v>
      </c>
      <c r="K102">
        <f>I102^Arkusz1!$B$3*J102^(1-Arkusz1!$B$3)</f>
        <v>0.37593263107817865</v>
      </c>
      <c r="L102">
        <f>Arkusz1!$C$9/(1+H102)*(1-J102)/Arkusz1!$E$3</f>
        <v>0.23812331778376356</v>
      </c>
      <c r="M102">
        <f t="shared" si="3"/>
        <v>0.23574208460592591</v>
      </c>
    </row>
    <row r="103" spans="1:13" x14ac:dyDescent="0.25">
      <c r="A103" s="3">
        <v>1</v>
      </c>
      <c r="B103">
        <f>Arkusz1!$C$11</f>
        <v>1.3176156917368245</v>
      </c>
      <c r="C103" s="2">
        <v>0</v>
      </c>
      <c r="D103">
        <f>B103^Arkusz1!$B$3*C103^(1-Arkusz1!$B$3)</f>
        <v>0</v>
      </c>
      <c r="E103">
        <f>(1-A103)*Arkusz1!$C$9/Arkusz1!$E$3*(1-C103)</f>
        <v>0</v>
      </c>
      <c r="F103">
        <f>A103*Arkusz1!$C$9*C103</f>
        <v>0</v>
      </c>
      <c r="H103" s="3">
        <v>1</v>
      </c>
      <c r="I103">
        <f>Arkusz1!$C$11</f>
        <v>1.3176156917368245</v>
      </c>
      <c r="J103">
        <f>(1+Arkusz1!$E$3*(1+H103)/Arkusz1!$C$9*Arkusz1!$C$8)^(-1)</f>
        <v>0.2</v>
      </c>
      <c r="K103">
        <f>I103^Arkusz1!$B$3*J103^(1-Arkusz1!$B$3)</f>
        <v>0.37492947454638037</v>
      </c>
      <c r="L103">
        <f>Arkusz1!$C$9/(1+H103)*(1-J103)/Arkusz1!$E$3</f>
        <v>0.23717082451262847</v>
      </c>
      <c r="M103">
        <f t="shared" si="3"/>
        <v>0.23717082451262847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Bielecki, Marcin Paweł</dc:creator>
  <cp:lastModifiedBy>Bielecki, Marcin Paweł</cp:lastModifiedBy>
  <dcterms:created xsi:type="dcterms:W3CDTF">2019-04-18T14:15:15Z</dcterms:created>
  <dcterms:modified xsi:type="dcterms:W3CDTF">2019-04-19T10:12:07Z</dcterms:modified>
</cp:coreProperties>
</file>