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576" yWindow="84" windowWidth="22008" windowHeight="9504" activeTab="2"/>
  </bookViews>
  <sheets>
    <sheet name="112" sheetId="1" r:id="rId1"/>
    <sheet name="113" sheetId="4" r:id="rId2"/>
    <sheet name="122" sheetId="5" r:id="rId3"/>
    <sheet name="123" sheetId="6" r:id="rId4"/>
  </sheets>
  <calcPr calcId="124519"/>
</workbook>
</file>

<file path=xl/calcChain.xml><?xml version="1.0" encoding="utf-8"?>
<calcChain xmlns="http://schemas.openxmlformats.org/spreadsheetml/2006/main">
  <c r="BT7" i="5"/>
  <c r="BT8"/>
  <c r="BT9"/>
  <c r="BT10"/>
  <c r="BT11"/>
  <c r="BT12"/>
  <c r="BT13"/>
  <c r="BT14"/>
  <c r="BT15"/>
  <c r="BT16"/>
  <c r="BT17"/>
  <c r="BT18"/>
  <c r="BT19"/>
  <c r="BT20"/>
  <c r="BT21"/>
  <c r="BT22"/>
  <c r="BT23"/>
  <c r="BT24"/>
  <c r="BT28" i="6"/>
  <c r="BT27"/>
  <c r="BT26"/>
  <c r="BT25"/>
  <c r="BT24"/>
  <c r="BT23"/>
  <c r="BT22"/>
  <c r="BT21"/>
  <c r="BT20"/>
  <c r="BT19"/>
  <c r="BT18"/>
  <c r="BT17"/>
  <c r="BT16"/>
  <c r="BT15"/>
  <c r="BT14"/>
  <c r="BT13"/>
  <c r="BT12"/>
  <c r="BT11"/>
  <c r="BT10"/>
  <c r="BT9"/>
  <c r="BT8"/>
  <c r="BT7"/>
  <c r="BT6"/>
  <c r="BT5"/>
  <c r="BT4"/>
  <c r="BT3"/>
  <c r="BT26" i="5"/>
  <c r="BT25"/>
  <c r="BT6"/>
  <c r="BT5"/>
  <c r="BT4"/>
  <c r="BT3"/>
  <c r="BQ27" i="4"/>
  <c r="BQ26"/>
  <c r="BQ25"/>
  <c r="BQ24"/>
  <c r="BQ23"/>
  <c r="BQ22"/>
  <c r="BQ21"/>
  <c r="BQ20"/>
  <c r="BQ19"/>
  <c r="BQ18"/>
  <c r="BQ17"/>
  <c r="BQ16"/>
  <c r="BQ15"/>
  <c r="BQ14"/>
  <c r="BQ13"/>
  <c r="BQ12"/>
  <c r="BQ11"/>
  <c r="BQ10"/>
  <c r="BQ9"/>
  <c r="BQ8"/>
  <c r="BQ7"/>
  <c r="BQ6"/>
  <c r="BQ5"/>
  <c r="BQ4"/>
  <c r="BQ3"/>
  <c r="BQ27" i="1"/>
  <c r="BQ26"/>
  <c r="BQ25"/>
  <c r="BQ24"/>
  <c r="BQ23"/>
  <c r="BQ22"/>
  <c r="BQ21"/>
  <c r="BQ20"/>
  <c r="BQ19"/>
  <c r="BQ18"/>
  <c r="BQ17"/>
  <c r="BQ16"/>
  <c r="BQ15"/>
  <c r="BQ14"/>
  <c r="BQ13"/>
  <c r="BQ12"/>
  <c r="BQ11"/>
  <c r="BQ10"/>
  <c r="BQ9"/>
  <c r="BQ8"/>
  <c r="BQ7"/>
  <c r="BQ6"/>
  <c r="BQ5"/>
  <c r="BQ4"/>
  <c r="BQ3"/>
  <c r="BP25" i="5"/>
  <c r="BM27" i="1"/>
  <c r="BM26"/>
  <c r="BP5" i="6"/>
  <c r="BP6"/>
  <c r="BP7"/>
  <c r="BP8"/>
  <c r="BP9"/>
  <c r="BP10"/>
  <c r="BP11"/>
  <c r="BP12"/>
  <c r="BP13"/>
  <c r="BP14"/>
  <c r="BP15"/>
  <c r="BP16"/>
  <c r="BP17"/>
  <c r="BP18"/>
  <c r="BP19"/>
  <c r="BP20"/>
  <c r="BP21"/>
  <c r="BP22"/>
  <c r="BP23"/>
  <c r="BP24"/>
  <c r="BP25"/>
  <c r="BP26"/>
  <c r="BP27"/>
  <c r="BP28"/>
  <c r="BP4"/>
  <c r="BP3"/>
  <c r="BP5" i="5"/>
  <c r="BP6"/>
  <c r="BP7"/>
  <c r="BP8"/>
  <c r="BP9"/>
  <c r="BP10"/>
  <c r="BP11"/>
  <c r="BP12"/>
  <c r="BP13"/>
  <c r="BP14"/>
  <c r="BP15"/>
  <c r="BP16"/>
  <c r="BP17"/>
  <c r="BP18"/>
  <c r="BP19"/>
  <c r="BP20"/>
  <c r="BP21"/>
  <c r="BP22"/>
  <c r="BP23"/>
  <c r="BP24"/>
  <c r="BP26"/>
  <c r="BP4"/>
  <c r="BP3"/>
  <c r="BN7" i="4"/>
  <c r="BN11"/>
  <c r="BN15"/>
  <c r="BN23"/>
  <c r="BM5"/>
  <c r="BM6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4"/>
  <c r="BM5" i="1"/>
  <c r="BM6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4"/>
  <c r="BM3"/>
  <c r="BM3" i="4"/>
  <c r="BG19"/>
  <c r="BH19" s="1"/>
  <c r="BK19" s="1"/>
  <c r="BL28" i="6"/>
  <c r="BM28" s="1"/>
  <c r="BJ28"/>
  <c r="BK28" s="1"/>
  <c r="BL27"/>
  <c r="BM27" s="1"/>
  <c r="BJ27"/>
  <c r="BK27" s="1"/>
  <c r="BL26"/>
  <c r="BM26" s="1"/>
  <c r="BJ26"/>
  <c r="BK26" s="1"/>
  <c r="BN26" s="1"/>
  <c r="BQ26" s="1"/>
  <c r="BL25"/>
  <c r="BM25" s="1"/>
  <c r="BJ25"/>
  <c r="BK25" s="1"/>
  <c r="BL24"/>
  <c r="BM24" s="1"/>
  <c r="BJ24"/>
  <c r="BK24" s="1"/>
  <c r="BL23"/>
  <c r="BM23" s="1"/>
  <c r="BJ23"/>
  <c r="BK23" s="1"/>
  <c r="BL22"/>
  <c r="BM22" s="1"/>
  <c r="BJ22"/>
  <c r="BK22" s="1"/>
  <c r="BN22" s="1"/>
  <c r="BQ22" s="1"/>
  <c r="BL21"/>
  <c r="BM21" s="1"/>
  <c r="BJ21"/>
  <c r="BK21" s="1"/>
  <c r="BL20"/>
  <c r="BM20" s="1"/>
  <c r="BJ20"/>
  <c r="BK20" s="1"/>
  <c r="BL19"/>
  <c r="BM19" s="1"/>
  <c r="BJ19"/>
  <c r="BK19" s="1"/>
  <c r="BL18"/>
  <c r="BM18" s="1"/>
  <c r="BJ18"/>
  <c r="BK18" s="1"/>
  <c r="BN18" s="1"/>
  <c r="BQ18" s="1"/>
  <c r="BL17"/>
  <c r="BM17" s="1"/>
  <c r="BJ17"/>
  <c r="BK17" s="1"/>
  <c r="BL16"/>
  <c r="BM16" s="1"/>
  <c r="BJ16"/>
  <c r="BK16" s="1"/>
  <c r="BL15"/>
  <c r="BM15" s="1"/>
  <c r="BJ15"/>
  <c r="BK15" s="1"/>
  <c r="BL14"/>
  <c r="BM14" s="1"/>
  <c r="BJ14"/>
  <c r="BK14" s="1"/>
  <c r="BN14" s="1"/>
  <c r="BQ14" s="1"/>
  <c r="BL13"/>
  <c r="BM13" s="1"/>
  <c r="BJ13"/>
  <c r="BK13" s="1"/>
  <c r="BL12"/>
  <c r="BM12" s="1"/>
  <c r="BJ12"/>
  <c r="BK12" s="1"/>
  <c r="BL11"/>
  <c r="BM11" s="1"/>
  <c r="BJ11"/>
  <c r="BK11" s="1"/>
  <c r="BL10"/>
  <c r="BM10" s="1"/>
  <c r="BJ10"/>
  <c r="BK10" s="1"/>
  <c r="BN10" s="1"/>
  <c r="BQ10" s="1"/>
  <c r="BL9"/>
  <c r="BM9" s="1"/>
  <c r="BJ9"/>
  <c r="BK9" s="1"/>
  <c r="BL8"/>
  <c r="BM8" s="1"/>
  <c r="BJ8"/>
  <c r="BK8" s="1"/>
  <c r="BL7"/>
  <c r="BM7" s="1"/>
  <c r="BJ7"/>
  <c r="BK7" s="1"/>
  <c r="BL6"/>
  <c r="BM6" s="1"/>
  <c r="BJ6"/>
  <c r="BK6" s="1"/>
  <c r="BN6" s="1"/>
  <c r="BL5"/>
  <c r="BM5" s="1"/>
  <c r="BJ5"/>
  <c r="BK5" s="1"/>
  <c r="BL4"/>
  <c r="BM4" s="1"/>
  <c r="BJ4"/>
  <c r="BK4" s="1"/>
  <c r="BN4" s="1"/>
  <c r="BQ4" s="1"/>
  <c r="BL3"/>
  <c r="BM3" s="1"/>
  <c r="BJ3"/>
  <c r="BK3" s="1"/>
  <c r="BJ3" i="5"/>
  <c r="BK3" s="1"/>
  <c r="BN3" s="1"/>
  <c r="BQ3" s="1"/>
  <c r="BL3"/>
  <c r="BM3" s="1"/>
  <c r="BJ4"/>
  <c r="BK4" s="1"/>
  <c r="BL4"/>
  <c r="BM4" s="1"/>
  <c r="BJ5"/>
  <c r="BK5" s="1"/>
  <c r="BL5"/>
  <c r="BM5" s="1"/>
  <c r="BJ6"/>
  <c r="BK6" s="1"/>
  <c r="BL6"/>
  <c r="BM6" s="1"/>
  <c r="BJ7"/>
  <c r="BK7" s="1"/>
  <c r="BN7" s="1"/>
  <c r="BQ7" s="1"/>
  <c r="BL7"/>
  <c r="BM7" s="1"/>
  <c r="BJ8"/>
  <c r="BK8" s="1"/>
  <c r="BL8"/>
  <c r="BM8" s="1"/>
  <c r="BJ9"/>
  <c r="BK9" s="1"/>
  <c r="BN9" s="1"/>
  <c r="BQ9" s="1"/>
  <c r="BL9"/>
  <c r="BM9" s="1"/>
  <c r="BJ10"/>
  <c r="BK10" s="1"/>
  <c r="BL10"/>
  <c r="BM10" s="1"/>
  <c r="BJ11"/>
  <c r="BK11" s="1"/>
  <c r="BN11" s="1"/>
  <c r="BQ11" s="1"/>
  <c r="BL11"/>
  <c r="BM11" s="1"/>
  <c r="BJ12"/>
  <c r="BK12" s="1"/>
  <c r="BL12"/>
  <c r="BM12" s="1"/>
  <c r="BJ13"/>
  <c r="BK13" s="1"/>
  <c r="BN13" s="1"/>
  <c r="BQ13" s="1"/>
  <c r="BL13"/>
  <c r="BM13" s="1"/>
  <c r="BJ14"/>
  <c r="BK14" s="1"/>
  <c r="BL14"/>
  <c r="BM14" s="1"/>
  <c r="BJ15"/>
  <c r="BK15" s="1"/>
  <c r="BN15" s="1"/>
  <c r="BQ15" s="1"/>
  <c r="BL15"/>
  <c r="BM15" s="1"/>
  <c r="BJ16"/>
  <c r="BK16" s="1"/>
  <c r="BL16"/>
  <c r="BM16" s="1"/>
  <c r="BJ17"/>
  <c r="BK17" s="1"/>
  <c r="BN17" s="1"/>
  <c r="BQ17" s="1"/>
  <c r="BL17"/>
  <c r="BM17" s="1"/>
  <c r="BJ18"/>
  <c r="BK18" s="1"/>
  <c r="BL18"/>
  <c r="BM18" s="1"/>
  <c r="BJ19"/>
  <c r="BK19" s="1"/>
  <c r="BN19" s="1"/>
  <c r="BQ19" s="1"/>
  <c r="BL19"/>
  <c r="BM19" s="1"/>
  <c r="BJ20"/>
  <c r="BK20" s="1"/>
  <c r="BL20"/>
  <c r="BM20" s="1"/>
  <c r="BJ21"/>
  <c r="BK21" s="1"/>
  <c r="BN21" s="1"/>
  <c r="BQ21" s="1"/>
  <c r="BL21"/>
  <c r="BM21" s="1"/>
  <c r="BJ22"/>
  <c r="BK22" s="1"/>
  <c r="BL22"/>
  <c r="BM22" s="1"/>
  <c r="BJ23"/>
  <c r="BK23" s="1"/>
  <c r="BN23" s="1"/>
  <c r="BQ23" s="1"/>
  <c r="BL23"/>
  <c r="BM23" s="1"/>
  <c r="BJ24"/>
  <c r="BK24" s="1"/>
  <c r="BL24"/>
  <c r="BM24" s="1"/>
  <c r="BJ25"/>
  <c r="BK25" s="1"/>
  <c r="BN25" s="1"/>
  <c r="BQ25" s="1"/>
  <c r="BL25"/>
  <c r="BM25" s="1"/>
  <c r="BJ26"/>
  <c r="BK26" s="1"/>
  <c r="BL26"/>
  <c r="BM26" s="1"/>
  <c r="BG3" i="4"/>
  <c r="BH3" s="1"/>
  <c r="BK3" s="1"/>
  <c r="BR3" s="1"/>
  <c r="BI3"/>
  <c r="BJ3" s="1"/>
  <c r="BG4"/>
  <c r="BH4" s="1"/>
  <c r="BI4"/>
  <c r="BJ4" s="1"/>
  <c r="BG5"/>
  <c r="BH5" s="1"/>
  <c r="BK5" s="1"/>
  <c r="BN5" s="1"/>
  <c r="BI5"/>
  <c r="BJ5" s="1"/>
  <c r="BG6"/>
  <c r="BH6" s="1"/>
  <c r="BI6"/>
  <c r="BJ6" s="1"/>
  <c r="BG7"/>
  <c r="BH7" s="1"/>
  <c r="BK7" s="1"/>
  <c r="BI7"/>
  <c r="BJ7" s="1"/>
  <c r="BG8"/>
  <c r="BH8" s="1"/>
  <c r="BI8"/>
  <c r="BJ8" s="1"/>
  <c r="BG9"/>
  <c r="BH9" s="1"/>
  <c r="BK9" s="1"/>
  <c r="BN9" s="1"/>
  <c r="BI9"/>
  <c r="BJ9" s="1"/>
  <c r="BG10"/>
  <c r="BH10" s="1"/>
  <c r="BI10"/>
  <c r="BJ10" s="1"/>
  <c r="BG11"/>
  <c r="BH11" s="1"/>
  <c r="BK11" s="1"/>
  <c r="BI11"/>
  <c r="BJ11" s="1"/>
  <c r="BG12"/>
  <c r="BH12" s="1"/>
  <c r="BI12"/>
  <c r="BJ12" s="1"/>
  <c r="BG13"/>
  <c r="BH13" s="1"/>
  <c r="BK13" s="1"/>
  <c r="BR13" s="1"/>
  <c r="BI13"/>
  <c r="BJ13" s="1"/>
  <c r="BG14"/>
  <c r="BH14" s="1"/>
  <c r="BI14"/>
  <c r="BJ14" s="1"/>
  <c r="BG15"/>
  <c r="BH15" s="1"/>
  <c r="BK15" s="1"/>
  <c r="BI15"/>
  <c r="BJ15" s="1"/>
  <c r="BG16"/>
  <c r="BH16" s="1"/>
  <c r="BI16"/>
  <c r="BJ16" s="1"/>
  <c r="BG17"/>
  <c r="BH17" s="1"/>
  <c r="BK17" s="1"/>
  <c r="BN17" s="1"/>
  <c r="BI17"/>
  <c r="BJ17" s="1"/>
  <c r="BG18"/>
  <c r="BH18" s="1"/>
  <c r="BI18"/>
  <c r="BJ18" s="1"/>
  <c r="BI19"/>
  <c r="BJ19" s="1"/>
  <c r="BG20"/>
  <c r="BH20" s="1"/>
  <c r="BI20"/>
  <c r="BJ20" s="1"/>
  <c r="BG21"/>
  <c r="BH21" s="1"/>
  <c r="BK21" s="1"/>
  <c r="BN21" s="1"/>
  <c r="BI21"/>
  <c r="BJ21" s="1"/>
  <c r="BG22"/>
  <c r="BH22" s="1"/>
  <c r="BI22"/>
  <c r="BJ22" s="1"/>
  <c r="BG23"/>
  <c r="BH23" s="1"/>
  <c r="BK23" s="1"/>
  <c r="BR23" s="1"/>
  <c r="BI23"/>
  <c r="BJ23" s="1"/>
  <c r="BG24"/>
  <c r="BH24" s="1"/>
  <c r="BI24"/>
  <c r="BJ24" s="1"/>
  <c r="BG25"/>
  <c r="BH25" s="1"/>
  <c r="BK25" s="1"/>
  <c r="BN25" s="1"/>
  <c r="BI25"/>
  <c r="BJ25" s="1"/>
  <c r="BG26"/>
  <c r="BH26" s="1"/>
  <c r="BI26"/>
  <c r="BJ26" s="1"/>
  <c r="BJ27"/>
  <c r="BI27"/>
  <c r="BG27"/>
  <c r="BH27" s="1"/>
  <c r="BI27" i="1"/>
  <c r="BJ27" s="1"/>
  <c r="BG27"/>
  <c r="BH27" s="1"/>
  <c r="BI26"/>
  <c r="BJ26" s="1"/>
  <c r="BH26"/>
  <c r="BG26"/>
  <c r="BI25"/>
  <c r="BJ25" s="1"/>
  <c r="BH25"/>
  <c r="BG25"/>
  <c r="BI24"/>
  <c r="BJ24" s="1"/>
  <c r="BG24"/>
  <c r="BH24" s="1"/>
  <c r="BI23"/>
  <c r="BJ23" s="1"/>
  <c r="BG23"/>
  <c r="BH23" s="1"/>
  <c r="BI22"/>
  <c r="BJ22" s="1"/>
  <c r="BH22"/>
  <c r="BG22"/>
  <c r="BI21"/>
  <c r="BJ21" s="1"/>
  <c r="BG21"/>
  <c r="BH21" s="1"/>
  <c r="BI20"/>
  <c r="BJ20" s="1"/>
  <c r="BG20"/>
  <c r="BH20" s="1"/>
  <c r="BI19"/>
  <c r="BJ19" s="1"/>
  <c r="BG19"/>
  <c r="BH19" s="1"/>
  <c r="BI18"/>
  <c r="BJ18" s="1"/>
  <c r="BG18"/>
  <c r="BH18" s="1"/>
  <c r="BI17"/>
  <c r="BJ17" s="1"/>
  <c r="BG17"/>
  <c r="BH17" s="1"/>
  <c r="BI16"/>
  <c r="BJ16" s="1"/>
  <c r="BH16"/>
  <c r="BG16"/>
  <c r="BI15"/>
  <c r="BJ15" s="1"/>
  <c r="BG15"/>
  <c r="BH15" s="1"/>
  <c r="BI14"/>
  <c r="BJ14" s="1"/>
  <c r="BG14"/>
  <c r="BH14" s="1"/>
  <c r="BI13"/>
  <c r="BJ13" s="1"/>
  <c r="BK13" s="1"/>
  <c r="BR13" s="1"/>
  <c r="BH13"/>
  <c r="BG13"/>
  <c r="BI12"/>
  <c r="BJ12" s="1"/>
  <c r="BH12"/>
  <c r="BG12"/>
  <c r="BI11"/>
  <c r="BJ11" s="1"/>
  <c r="BG11"/>
  <c r="BH11" s="1"/>
  <c r="BI10"/>
  <c r="BJ10" s="1"/>
  <c r="BH10"/>
  <c r="BG10"/>
  <c r="BI9"/>
  <c r="BJ9" s="1"/>
  <c r="BH9"/>
  <c r="BG9"/>
  <c r="BI8"/>
  <c r="BJ8" s="1"/>
  <c r="BG8"/>
  <c r="BH8" s="1"/>
  <c r="BI7"/>
  <c r="BJ7" s="1"/>
  <c r="BG7"/>
  <c r="BH7" s="1"/>
  <c r="BI6"/>
  <c r="BJ6" s="1"/>
  <c r="BH6"/>
  <c r="BG6"/>
  <c r="BI5"/>
  <c r="BJ5" s="1"/>
  <c r="BG5"/>
  <c r="BH5" s="1"/>
  <c r="BI4"/>
  <c r="BJ4" s="1"/>
  <c r="BG4"/>
  <c r="BH4" s="1"/>
  <c r="BI3"/>
  <c r="BJ3" s="1"/>
  <c r="BG3"/>
  <c r="BH3" s="1"/>
  <c r="BE15"/>
  <c r="BH14" i="6"/>
  <c r="BH4" i="5"/>
  <c r="BH5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3"/>
  <c r="BF4"/>
  <c r="BG4" s="1"/>
  <c r="BE6" i="4"/>
  <c r="BE5" i="1"/>
  <c r="BE3"/>
  <c r="BH5" i="6"/>
  <c r="BH6"/>
  <c r="BH7"/>
  <c r="BH8"/>
  <c r="BH9"/>
  <c r="BH10"/>
  <c r="BH11"/>
  <c r="BH12"/>
  <c r="BH13"/>
  <c r="BH15"/>
  <c r="BH16"/>
  <c r="BH17"/>
  <c r="BH18"/>
  <c r="BH19"/>
  <c r="BH20"/>
  <c r="BH21"/>
  <c r="BH22"/>
  <c r="BH23"/>
  <c r="BH24"/>
  <c r="BH25"/>
  <c r="BH26"/>
  <c r="BH27"/>
  <c r="BH28"/>
  <c r="BH4"/>
  <c r="BE19" i="1"/>
  <c r="BF4" i="6"/>
  <c r="BG4" s="1"/>
  <c r="BF5"/>
  <c r="BG5" s="1"/>
  <c r="BF6"/>
  <c r="BF7"/>
  <c r="BG7" s="1"/>
  <c r="BF8"/>
  <c r="BG8" s="1"/>
  <c r="BF9"/>
  <c r="BF10"/>
  <c r="BF11"/>
  <c r="BG11" s="1"/>
  <c r="BF12"/>
  <c r="BG12" s="1"/>
  <c r="BF13"/>
  <c r="BG13" s="1"/>
  <c r="BF14"/>
  <c r="BF15"/>
  <c r="BG15" s="1"/>
  <c r="BF16"/>
  <c r="BG16" s="1"/>
  <c r="BF17"/>
  <c r="BG17" s="1"/>
  <c r="BF18"/>
  <c r="BG18" s="1"/>
  <c r="BF19"/>
  <c r="BG19" s="1"/>
  <c r="BF20"/>
  <c r="BG20" s="1"/>
  <c r="BF21"/>
  <c r="BG21" s="1"/>
  <c r="BF22"/>
  <c r="BG22" s="1"/>
  <c r="BF23"/>
  <c r="BF24"/>
  <c r="BG24" s="1"/>
  <c r="BF25"/>
  <c r="BG25" s="1"/>
  <c r="BF26"/>
  <c r="BG26" s="1"/>
  <c r="BF27"/>
  <c r="BG27" s="1"/>
  <c r="BF28"/>
  <c r="BG28" s="1"/>
  <c r="BF3"/>
  <c r="BG3" s="1"/>
  <c r="BF3" i="5"/>
  <c r="BC3" i="4"/>
  <c r="BC3" i="1"/>
  <c r="BD3" s="1"/>
  <c r="BF5" i="5"/>
  <c r="BG5" s="1"/>
  <c r="BF6"/>
  <c r="BF7"/>
  <c r="BG7" s="1"/>
  <c r="BF8"/>
  <c r="BF9"/>
  <c r="BG9" s="1"/>
  <c r="BF10"/>
  <c r="BG10" s="1"/>
  <c r="BF11"/>
  <c r="BG11" s="1"/>
  <c r="BF12"/>
  <c r="BG12" s="1"/>
  <c r="BF13"/>
  <c r="BG13" s="1"/>
  <c r="BF14"/>
  <c r="BG14" s="1"/>
  <c r="BF15"/>
  <c r="BG15" s="1"/>
  <c r="BF16"/>
  <c r="BF17"/>
  <c r="BG17" s="1"/>
  <c r="BF18"/>
  <c r="BG18" s="1"/>
  <c r="BF19"/>
  <c r="BF20"/>
  <c r="BF21"/>
  <c r="BG21" s="1"/>
  <c r="BF22"/>
  <c r="BG22" s="1"/>
  <c r="BF23"/>
  <c r="BG23" s="1"/>
  <c r="BF24"/>
  <c r="BG24" s="1"/>
  <c r="BF25"/>
  <c r="BG25" s="1"/>
  <c r="BF26"/>
  <c r="BG26" s="1"/>
  <c r="BG3"/>
  <c r="BG6" i="6"/>
  <c r="BG9"/>
  <c r="BG10"/>
  <c r="BG14"/>
  <c r="BG23"/>
  <c r="BG6" i="5"/>
  <c r="BD9" i="4"/>
  <c r="BD11"/>
  <c r="BD18"/>
  <c r="BC9"/>
  <c r="BD3"/>
  <c r="BE26" i="1"/>
  <c r="BE27"/>
  <c r="BC26"/>
  <c r="BD26" s="1"/>
  <c r="BC27"/>
  <c r="BD27" s="1"/>
  <c r="AU3" i="6"/>
  <c r="BH3" s="1"/>
  <c r="BE23" i="4"/>
  <c r="BE24"/>
  <c r="BE25"/>
  <c r="BE26"/>
  <c r="BE27"/>
  <c r="BC18"/>
  <c r="BE18"/>
  <c r="BC6" i="1"/>
  <c r="BD6" s="1"/>
  <c r="BE6"/>
  <c r="BG20" i="5"/>
  <c r="BG19"/>
  <c r="BG16"/>
  <c r="BG8"/>
  <c r="BC26" i="4"/>
  <c r="BD26" s="1"/>
  <c r="BC27"/>
  <c r="BD27" s="1"/>
  <c r="BC25"/>
  <c r="BD25" s="1"/>
  <c r="BC24"/>
  <c r="BD24" s="1"/>
  <c r="BC23"/>
  <c r="BD23" s="1"/>
  <c r="BC22"/>
  <c r="BD22" s="1"/>
  <c r="BC21"/>
  <c r="BD21" s="1"/>
  <c r="BC20"/>
  <c r="BD20" s="1"/>
  <c r="BC19"/>
  <c r="BD19" s="1"/>
  <c r="BC17"/>
  <c r="BD17" s="1"/>
  <c r="BC16"/>
  <c r="BD16" s="1"/>
  <c r="BC15"/>
  <c r="BD15" s="1"/>
  <c r="BC14"/>
  <c r="BD14" s="1"/>
  <c r="BC13"/>
  <c r="BD13" s="1"/>
  <c r="BC12"/>
  <c r="BD12" s="1"/>
  <c r="BC11"/>
  <c r="BC10"/>
  <c r="BD10" s="1"/>
  <c r="BC8"/>
  <c r="BD8" s="1"/>
  <c r="BC7"/>
  <c r="BD7" s="1"/>
  <c r="BC6"/>
  <c r="BD6" s="1"/>
  <c r="BC5"/>
  <c r="BD5" s="1"/>
  <c r="BC4"/>
  <c r="BD4" s="1"/>
  <c r="BE22"/>
  <c r="BE21"/>
  <c r="BE20"/>
  <c r="BE19"/>
  <c r="BE17"/>
  <c r="BE16"/>
  <c r="BE15"/>
  <c r="BE14"/>
  <c r="BE13"/>
  <c r="BE12"/>
  <c r="BE11"/>
  <c r="BE10"/>
  <c r="BE9"/>
  <c r="BE8"/>
  <c r="BE7"/>
  <c r="BE5"/>
  <c r="BE4"/>
  <c r="BE3"/>
  <c r="BE4" i="1"/>
  <c r="BE7"/>
  <c r="BE8"/>
  <c r="BE9"/>
  <c r="BE10"/>
  <c r="BE11"/>
  <c r="BE12"/>
  <c r="BE13"/>
  <c r="BE14"/>
  <c r="BE16"/>
  <c r="BE17"/>
  <c r="BE18"/>
  <c r="BE20"/>
  <c r="BE21"/>
  <c r="BE22"/>
  <c r="BE23"/>
  <c r="BE24"/>
  <c r="BE25"/>
  <c r="BC4"/>
  <c r="BD4" s="1"/>
  <c r="BC5"/>
  <c r="BD5" s="1"/>
  <c r="BC7"/>
  <c r="BD7" s="1"/>
  <c r="BC8"/>
  <c r="BD8" s="1"/>
  <c r="BC9"/>
  <c r="BD9" s="1"/>
  <c r="BC10"/>
  <c r="BD10" s="1"/>
  <c r="BC11"/>
  <c r="BD11" s="1"/>
  <c r="BC12"/>
  <c r="BD12" s="1"/>
  <c r="BC13"/>
  <c r="BD13" s="1"/>
  <c r="BC14"/>
  <c r="BD14" s="1"/>
  <c r="BC15"/>
  <c r="BD15" s="1"/>
  <c r="BC16"/>
  <c r="BD16" s="1"/>
  <c r="BC17"/>
  <c r="BD17" s="1"/>
  <c r="BC18"/>
  <c r="BD18" s="1"/>
  <c r="BC19"/>
  <c r="BD19" s="1"/>
  <c r="BC20"/>
  <c r="BD20" s="1"/>
  <c r="BC21"/>
  <c r="BD21" s="1"/>
  <c r="BC22"/>
  <c r="BD22" s="1"/>
  <c r="BC23"/>
  <c r="BD23" s="1"/>
  <c r="BC24"/>
  <c r="BD24" s="1"/>
  <c r="BC25"/>
  <c r="BD25" s="1"/>
  <c r="BQ6" i="6" l="1"/>
  <c r="BU6"/>
  <c r="BN3"/>
  <c r="BN9"/>
  <c r="BQ9" s="1"/>
  <c r="BN13"/>
  <c r="BQ13" s="1"/>
  <c r="BN17"/>
  <c r="BQ17" s="1"/>
  <c r="BN21"/>
  <c r="BQ21" s="1"/>
  <c r="BN25"/>
  <c r="BQ25" s="1"/>
  <c r="BU14"/>
  <c r="BN26" i="5"/>
  <c r="BN24"/>
  <c r="BQ24" s="1"/>
  <c r="BN22"/>
  <c r="BQ22" s="1"/>
  <c r="BN20"/>
  <c r="BQ20" s="1"/>
  <c r="BN18"/>
  <c r="BQ18" s="1"/>
  <c r="BN16"/>
  <c r="BQ16" s="1"/>
  <c r="BN14"/>
  <c r="BN12"/>
  <c r="BQ12" s="1"/>
  <c r="BN10"/>
  <c r="BQ10" s="1"/>
  <c r="BN8"/>
  <c r="BQ8" s="1"/>
  <c r="BN6"/>
  <c r="BQ6" s="1"/>
  <c r="BN4"/>
  <c r="BQ4" s="1"/>
  <c r="BU15"/>
  <c r="BN19" i="4"/>
  <c r="BR19"/>
  <c r="BR25"/>
  <c r="BN3"/>
  <c r="BN13"/>
  <c r="BK27"/>
  <c r="BN27" s="1"/>
  <c r="BK26"/>
  <c r="BK24"/>
  <c r="BK22"/>
  <c r="BN22" s="1"/>
  <c r="BK20"/>
  <c r="BN20" s="1"/>
  <c r="BK18"/>
  <c r="BK16"/>
  <c r="BK14"/>
  <c r="BN14" s="1"/>
  <c r="BK12"/>
  <c r="BK10"/>
  <c r="BK8"/>
  <c r="BN8" s="1"/>
  <c r="BK6"/>
  <c r="BN6" s="1"/>
  <c r="BK4"/>
  <c r="BN4" s="1"/>
  <c r="BK17" i="1"/>
  <c r="BN13"/>
  <c r="BK5"/>
  <c r="BN5" s="1"/>
  <c r="BK21"/>
  <c r="BK9"/>
  <c r="BK25"/>
  <c r="BN25" s="1"/>
  <c r="BN8" i="6"/>
  <c r="BQ8" s="1"/>
  <c r="BN12"/>
  <c r="BQ12" s="1"/>
  <c r="BN16"/>
  <c r="BQ16" s="1"/>
  <c r="BN20"/>
  <c r="BN24"/>
  <c r="BQ24" s="1"/>
  <c r="BN28"/>
  <c r="BQ28" s="1"/>
  <c r="BN7"/>
  <c r="BQ7" s="1"/>
  <c r="BN11"/>
  <c r="BQ11" s="1"/>
  <c r="BN15"/>
  <c r="BQ15" s="1"/>
  <c r="BN19"/>
  <c r="BQ19" s="1"/>
  <c r="BN23"/>
  <c r="BQ23" s="1"/>
  <c r="BN27"/>
  <c r="BQ27" s="1"/>
  <c r="BN5" i="5"/>
  <c r="BQ5" s="1"/>
  <c r="BN5" i="6"/>
  <c r="BQ5" s="1"/>
  <c r="BK3" i="1"/>
  <c r="BK7"/>
  <c r="BN7" s="1"/>
  <c r="BK11"/>
  <c r="BN11" s="1"/>
  <c r="BK23"/>
  <c r="BK27"/>
  <c r="BK4"/>
  <c r="BN4" s="1"/>
  <c r="BK8"/>
  <c r="BN8" s="1"/>
  <c r="BK12"/>
  <c r="BN12" s="1"/>
  <c r="BK16"/>
  <c r="BN16" s="1"/>
  <c r="BK20"/>
  <c r="BN20" s="1"/>
  <c r="BK24"/>
  <c r="BK15"/>
  <c r="BN15" s="1"/>
  <c r="BK19"/>
  <c r="BN19" s="1"/>
  <c r="BK6"/>
  <c r="BK10"/>
  <c r="BK14"/>
  <c r="BN14" s="1"/>
  <c r="BK18"/>
  <c r="BN18" s="1"/>
  <c r="BK22"/>
  <c r="BN22" s="1"/>
  <c r="BK26"/>
  <c r="BQ20" i="6" l="1"/>
  <c r="BU20"/>
  <c r="BQ3"/>
  <c r="BU3"/>
  <c r="BQ26" i="5"/>
  <c r="BU26"/>
  <c r="BQ14"/>
  <c r="BU14"/>
  <c r="BN10" i="4"/>
  <c r="BR10"/>
  <c r="BN26"/>
  <c r="BR26"/>
  <c r="BN12"/>
  <c r="BR12"/>
  <c r="BN18"/>
  <c r="BR18"/>
  <c r="BR16"/>
  <c r="BN16"/>
  <c r="BN24"/>
  <c r="BR24"/>
  <c r="BN27" i="1"/>
  <c r="BR27"/>
  <c r="BR9"/>
  <c r="BN9"/>
  <c r="BN6"/>
  <c r="BR6"/>
  <c r="BR3"/>
  <c r="BN3"/>
  <c r="BR17"/>
  <c r="BN17"/>
  <c r="BN26"/>
  <c r="BR26"/>
  <c r="BR10"/>
  <c r="BN10"/>
  <c r="BR24"/>
  <c r="BN24"/>
  <c r="BR23"/>
  <c r="BN23"/>
  <c r="BR21"/>
  <c r="BN21"/>
</calcChain>
</file>

<file path=xl/sharedStrings.xml><?xml version="1.0" encoding="utf-8"?>
<sst xmlns="http://schemas.openxmlformats.org/spreadsheetml/2006/main" count="413" uniqueCount="63">
  <si>
    <t>numer indeksu</t>
  </si>
  <si>
    <t>zajęcia 1 (20.02.2015)</t>
  </si>
  <si>
    <t>obecność</t>
  </si>
  <si>
    <t>aktywność</t>
  </si>
  <si>
    <t>HW.B.1</t>
  </si>
  <si>
    <t>zajęcia 2 (27.02.2015)</t>
  </si>
  <si>
    <t>wynik kartkówki</t>
  </si>
  <si>
    <t>HW.B.2</t>
  </si>
  <si>
    <t>zajęcia 3 (06.03.2015)</t>
  </si>
  <si>
    <t>HW.B.3</t>
  </si>
  <si>
    <t>HW.B.4</t>
  </si>
  <si>
    <t>zajęcia 4 (13.03.2015)</t>
  </si>
  <si>
    <t>zajęcia 5 (20.03.2015)</t>
  </si>
  <si>
    <t>HW.B.5</t>
  </si>
  <si>
    <t>zajęcia 6 (27.03.2015)</t>
  </si>
  <si>
    <t>zajęcia 7 (10.04.2015)</t>
  </si>
  <si>
    <t>zajęcia 8 (17.04.2015)</t>
  </si>
  <si>
    <t>zajęcia 9 (24.04.2015)</t>
  </si>
  <si>
    <t>zajęcia 10 (15.05.2015)</t>
  </si>
  <si>
    <t>zajęcia 11 (22.05.2015)</t>
  </si>
  <si>
    <t>zajęcia 12 (29.05.2015)</t>
  </si>
  <si>
    <t>zajęcia 13 (05.06.2015)</t>
  </si>
  <si>
    <t>% aktywność</t>
  </si>
  <si>
    <t>% kartkówki</t>
  </si>
  <si>
    <t>% prace domowe</t>
  </si>
  <si>
    <t>% aktywność + % kartkówki + % prace domowe (max 30%)</t>
  </si>
  <si>
    <t>pkt kolokwium I</t>
  </si>
  <si>
    <t>suma % z ćwiczeń</t>
  </si>
  <si>
    <t>pkt kolokwium II</t>
  </si>
  <si>
    <t>% kolokwium II</t>
  </si>
  <si>
    <t>% kolokwium I</t>
  </si>
  <si>
    <t>obecności</t>
  </si>
  <si>
    <t>nr</t>
  </si>
  <si>
    <r>
      <rPr>
        <b/>
        <sz val="8"/>
        <color theme="1"/>
        <rFont val="Symbol"/>
        <family val="1"/>
        <charset val="2"/>
      </rPr>
      <t>S</t>
    </r>
    <r>
      <rPr>
        <b/>
        <sz val="8"/>
        <color theme="1"/>
        <rFont val="Arial"/>
        <family val="2"/>
        <charset val="238"/>
      </rPr>
      <t xml:space="preserve"> aktywność</t>
    </r>
  </si>
  <si>
    <r>
      <rPr>
        <b/>
        <sz val="8"/>
        <color theme="1"/>
        <rFont val="Symbol"/>
        <family val="1"/>
        <charset val="2"/>
      </rPr>
      <t>S</t>
    </r>
    <r>
      <rPr>
        <b/>
        <sz val="8"/>
        <color theme="1"/>
        <rFont val="Arial"/>
        <family val="2"/>
        <charset val="238"/>
      </rPr>
      <t xml:space="preserve"> kartkówki</t>
    </r>
  </si>
  <si>
    <r>
      <rPr>
        <b/>
        <sz val="8"/>
        <color theme="1"/>
        <rFont val="Symbol"/>
        <family val="1"/>
        <charset val="2"/>
      </rPr>
      <t>S</t>
    </r>
    <r>
      <rPr>
        <b/>
        <sz val="8"/>
        <color theme="1"/>
        <rFont val="Arial"/>
        <family val="2"/>
        <charset val="238"/>
      </rPr>
      <t xml:space="preserve"> prace domowe</t>
    </r>
  </si>
  <si>
    <t>HW.B.6</t>
  </si>
  <si>
    <t>HW.B.7</t>
  </si>
  <si>
    <t>HW.B.8</t>
  </si>
  <si>
    <t>HW.B.9</t>
  </si>
  <si>
    <t>HW.B.10</t>
  </si>
  <si>
    <t>HW.B.11</t>
  </si>
  <si>
    <t>HW.B.13</t>
  </si>
  <si>
    <t>zajęcia 1 (24.02.2015)</t>
  </si>
  <si>
    <t>zajęcia 2 (03.03.2015)</t>
  </si>
  <si>
    <t>zajęcia 3 (10.03.2015)</t>
  </si>
  <si>
    <t>zajęcia 4 (17.03.2015)</t>
  </si>
  <si>
    <t>zajęcia 5 (24.03.2015)</t>
  </si>
  <si>
    <t>zajęcia 6 (31.03.2015)</t>
  </si>
  <si>
    <t>zajęcia 7 (14.04.2015)</t>
  </si>
  <si>
    <t>zajęcia 8 (21.04.2015)</t>
  </si>
  <si>
    <t>zajęcia 9 (28.04.2015)</t>
  </si>
  <si>
    <t>ocena II</t>
  </si>
  <si>
    <t>ocena I</t>
  </si>
  <si>
    <t>zajęcia 10 (05.05.2015)</t>
  </si>
  <si>
    <t>zajęcia 11 (12.05.2015)</t>
  </si>
  <si>
    <t>zajęcia 12 (19.05.2015)</t>
  </si>
  <si>
    <t>zajęcia 13 (26.05.2015)</t>
  </si>
  <si>
    <t>zajęcia 14 (02.06.2015)</t>
  </si>
  <si>
    <t>HW.B.12a</t>
  </si>
  <si>
    <t>HW.B.12b</t>
  </si>
  <si>
    <t>nieobecności</t>
  </si>
  <si>
    <t>NK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</si>
</sst>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Symbol"/>
      <family val="1"/>
      <charset val="2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3" xfId="1" applyNumberFormat="1" applyFont="1" applyBorder="1" applyAlignment="1">
      <alignment horizontal="center"/>
    </xf>
    <xf numFmtId="10" fontId="1" fillId="0" borderId="9" xfId="1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0" fontId="1" fillId="0" borderId="7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10" fontId="1" fillId="0" borderId="6" xfId="1" applyNumberFormat="1" applyFont="1" applyBorder="1" applyAlignment="1">
      <alignment horizontal="center"/>
    </xf>
    <xf numFmtId="10" fontId="1" fillId="0" borderId="7" xfId="0" applyNumberFormat="1" applyFont="1" applyBorder="1" applyAlignment="1">
      <alignment horizontal="center"/>
    </xf>
    <xf numFmtId="10" fontId="1" fillId="0" borderId="5" xfId="1" applyNumberFormat="1" applyFont="1" applyBorder="1" applyAlignment="1">
      <alignment horizontal="center"/>
    </xf>
    <xf numFmtId="10" fontId="1" fillId="0" borderId="8" xfId="1" applyNumberFormat="1" applyFont="1" applyBorder="1" applyAlignment="1">
      <alignment horizontal="center"/>
    </xf>
    <xf numFmtId="10" fontId="1" fillId="0" borderId="2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0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0" fontId="1" fillId="0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9" fontId="1" fillId="0" borderId="0" xfId="1" applyFont="1" applyBorder="1" applyAlignment="1">
      <alignment horizontal="center"/>
    </xf>
    <xf numFmtId="9" fontId="1" fillId="0" borderId="6" xfId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9" fontId="1" fillId="0" borderId="0" xfId="1" applyNumberFormat="1" applyFont="1" applyBorder="1" applyAlignment="1">
      <alignment horizontal="center"/>
    </xf>
    <xf numFmtId="9" fontId="1" fillId="0" borderId="3" xfId="1" applyFont="1" applyBorder="1" applyAlignment="1">
      <alignment horizontal="center"/>
    </xf>
    <xf numFmtId="9" fontId="1" fillId="0" borderId="2" xfId="1" applyFont="1" applyBorder="1" applyAlignment="1">
      <alignment horizontal="center"/>
    </xf>
    <xf numFmtId="9" fontId="1" fillId="0" borderId="5" xfId="1" applyFont="1" applyBorder="1" applyAlignment="1">
      <alignment horizontal="center"/>
    </xf>
    <xf numFmtId="9" fontId="1" fillId="0" borderId="8" xfId="1" applyFont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9" fontId="1" fillId="0" borderId="2" xfId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0" fontId="1" fillId="3" borderId="3" xfId="1" applyNumberFormat="1" applyFont="1" applyFill="1" applyBorder="1" applyAlignment="1">
      <alignment horizontal="center"/>
    </xf>
    <xf numFmtId="10" fontId="1" fillId="3" borderId="0" xfId="1" applyNumberFormat="1" applyFont="1" applyFill="1" applyBorder="1" applyAlignment="1">
      <alignment horizontal="center"/>
    </xf>
    <xf numFmtId="10" fontId="1" fillId="3" borderId="3" xfId="0" applyNumberFormat="1" applyFont="1" applyFill="1" applyBorder="1" applyAlignment="1">
      <alignment horizontal="center" vertical="center" wrapText="1"/>
    </xf>
    <xf numFmtId="9" fontId="1" fillId="3" borderId="3" xfId="1" applyFont="1" applyFill="1" applyBorder="1" applyAlignment="1">
      <alignment horizontal="center"/>
    </xf>
    <xf numFmtId="10" fontId="1" fillId="3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9" fontId="1" fillId="3" borderId="0" xfId="1" applyFont="1" applyFill="1" applyBorder="1" applyAlignment="1">
      <alignment horizontal="center"/>
    </xf>
    <xf numFmtId="10" fontId="1" fillId="3" borderId="9" xfId="1" applyNumberFormat="1" applyFont="1" applyFill="1" applyBorder="1" applyAlignment="1">
      <alignment horizontal="center"/>
    </xf>
    <xf numFmtId="10" fontId="1" fillId="3" borderId="9" xfId="0" applyNumberFormat="1" applyFont="1" applyFill="1" applyBorder="1" applyAlignment="1">
      <alignment horizontal="center"/>
    </xf>
    <xf numFmtId="9" fontId="1" fillId="3" borderId="8" xfId="1" applyFont="1" applyFill="1" applyBorder="1" applyAlignment="1">
      <alignment horizontal="center"/>
    </xf>
    <xf numFmtId="164" fontId="1" fillId="3" borderId="0" xfId="1" applyNumberFormat="1" applyFont="1" applyFill="1" applyBorder="1" applyAlignment="1">
      <alignment horizontal="center"/>
    </xf>
    <xf numFmtId="10" fontId="1" fillId="3" borderId="8" xfId="1" applyNumberFormat="1" applyFont="1" applyFill="1" applyBorder="1" applyAlignment="1">
      <alignment horizontal="center"/>
    </xf>
    <xf numFmtId="10" fontId="1" fillId="3" borderId="12" xfId="1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0" fontId="1" fillId="0" borderId="8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9" fontId="1" fillId="0" borderId="3" xfId="1" applyFont="1" applyFill="1" applyBorder="1" applyAlignment="1">
      <alignment horizontal="center"/>
    </xf>
    <xf numFmtId="10" fontId="1" fillId="0" borderId="9" xfId="1" applyNumberFormat="1" applyFont="1" applyFill="1" applyBorder="1" applyAlignment="1">
      <alignment horizontal="center"/>
    </xf>
    <xf numFmtId="10" fontId="1" fillId="0" borderId="9" xfId="0" applyNumberFormat="1" applyFont="1" applyFill="1" applyBorder="1" applyAlignment="1">
      <alignment horizontal="center"/>
    </xf>
    <xf numFmtId="9" fontId="1" fillId="0" borderId="8" xfId="1" applyFont="1" applyFill="1" applyBorder="1" applyAlignment="1">
      <alignment horizontal="center"/>
    </xf>
    <xf numFmtId="9" fontId="1" fillId="0" borderId="0" xfId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27"/>
  <sheetViews>
    <sheetView workbookViewId="0">
      <pane xSplit="2" ySplit="25" topLeftCell="BF26" activePane="bottomRight" state="frozen"/>
      <selection activeCell="Z22" sqref="Z22"/>
      <selection pane="topRight" activeCell="Z22" sqref="Z22"/>
      <selection pane="bottomLeft" activeCell="Z22" sqref="Z22"/>
      <selection pane="bottomRight" activeCell="F36" sqref="F36"/>
    </sheetView>
  </sheetViews>
  <sheetFormatPr defaultRowHeight="10.199999999999999"/>
  <cols>
    <col min="1" max="1" width="3.09765625" style="1" customWidth="1"/>
    <col min="2" max="2" width="13.09765625" style="1" customWidth="1"/>
    <col min="3" max="3" width="7.8984375" style="1" customWidth="1"/>
    <col min="4" max="4" width="9.09765625" style="1" customWidth="1"/>
    <col min="5" max="5" width="6.8984375" style="1" customWidth="1"/>
    <col min="6" max="7" width="8.796875" style="1"/>
    <col min="8" max="8" width="11.19921875" style="1" customWidth="1"/>
    <col min="9" max="9" width="6.8984375" style="1" customWidth="1"/>
    <col min="10" max="11" width="8.796875" style="1"/>
    <col min="12" max="12" width="13.19921875" style="1" customWidth="1"/>
    <col min="13" max="13" width="6.69921875" style="1" customWidth="1"/>
    <col min="14" max="41" width="8.796875" style="1"/>
    <col min="42" max="42" width="13.5" style="1" customWidth="1"/>
    <col min="43" max="56" width="8.796875" style="1"/>
    <col min="57" max="57" width="11.3984375" style="1" customWidth="1"/>
    <col min="58" max="58" width="11.8984375" style="1" customWidth="1"/>
    <col min="59" max="59" width="10.296875" style="1" customWidth="1"/>
    <col min="60" max="60" width="11.8984375" style="1" customWidth="1"/>
    <col min="61" max="61" width="10.296875" style="1" customWidth="1"/>
    <col min="62" max="62" width="11" style="1" customWidth="1"/>
    <col min="63" max="63" width="19.5" style="1" customWidth="1"/>
    <col min="64" max="64" width="10.8984375" style="1" customWidth="1"/>
    <col min="65" max="65" width="11.5" style="1" customWidth="1"/>
    <col min="66" max="66" width="11" style="1" customWidth="1"/>
    <col min="67" max="67" width="10.59765625" style="1" customWidth="1"/>
    <col min="68" max="68" width="11.796875" style="1" customWidth="1"/>
    <col min="69" max="69" width="10.5" style="1" customWidth="1"/>
    <col min="70" max="70" width="10.69921875" style="1" customWidth="1"/>
    <col min="71" max="71" width="11.69921875" style="1" customWidth="1"/>
    <col min="72" max="16384" width="8.796875" style="1"/>
  </cols>
  <sheetData>
    <row r="1" spans="1:71" s="13" customFormat="1" ht="13.8" customHeight="1">
      <c r="A1" s="104" t="s">
        <v>32</v>
      </c>
      <c r="B1" s="101" t="s">
        <v>0</v>
      </c>
      <c r="C1" s="112" t="s">
        <v>1</v>
      </c>
      <c r="D1" s="112"/>
      <c r="E1" s="112"/>
      <c r="F1" s="109" t="s">
        <v>5</v>
      </c>
      <c r="G1" s="109"/>
      <c r="H1" s="109"/>
      <c r="I1" s="109"/>
      <c r="J1" s="109" t="s">
        <v>8</v>
      </c>
      <c r="K1" s="109"/>
      <c r="L1" s="109"/>
      <c r="M1" s="109"/>
      <c r="N1" s="109" t="s">
        <v>11</v>
      </c>
      <c r="O1" s="109"/>
      <c r="P1" s="109"/>
      <c r="Q1" s="109"/>
      <c r="R1" s="109" t="s">
        <v>12</v>
      </c>
      <c r="S1" s="109"/>
      <c r="T1" s="109"/>
      <c r="U1" s="109"/>
      <c r="V1" s="109" t="s">
        <v>14</v>
      </c>
      <c r="W1" s="109"/>
      <c r="X1" s="109"/>
      <c r="Y1" s="109"/>
      <c r="Z1" s="109" t="s">
        <v>15</v>
      </c>
      <c r="AA1" s="109"/>
      <c r="AB1" s="109"/>
      <c r="AC1" s="109"/>
      <c r="AD1" s="109" t="s">
        <v>16</v>
      </c>
      <c r="AE1" s="109"/>
      <c r="AF1" s="109"/>
      <c r="AG1" s="109"/>
      <c r="AH1" s="109" t="s">
        <v>17</v>
      </c>
      <c r="AI1" s="109"/>
      <c r="AJ1" s="109"/>
      <c r="AK1" s="109"/>
      <c r="AL1" s="109" t="s">
        <v>18</v>
      </c>
      <c r="AM1" s="109"/>
      <c r="AN1" s="109"/>
      <c r="AO1" s="109"/>
      <c r="AP1" s="109"/>
      <c r="AQ1" s="109" t="s">
        <v>19</v>
      </c>
      <c r="AR1" s="109"/>
      <c r="AS1" s="109"/>
      <c r="AT1" s="109"/>
      <c r="AU1" s="109"/>
      <c r="AV1" s="109" t="s">
        <v>20</v>
      </c>
      <c r="AW1" s="109"/>
      <c r="AX1" s="109"/>
      <c r="AY1" s="109"/>
      <c r="AZ1" s="109" t="s">
        <v>21</v>
      </c>
      <c r="BA1" s="109"/>
      <c r="BB1" s="109"/>
      <c r="BC1" s="110" t="s">
        <v>31</v>
      </c>
      <c r="BD1" s="104" t="s">
        <v>61</v>
      </c>
      <c r="BE1" s="107" t="s">
        <v>33</v>
      </c>
      <c r="BF1" s="107" t="s">
        <v>22</v>
      </c>
      <c r="BG1" s="107" t="s">
        <v>34</v>
      </c>
      <c r="BH1" s="107" t="s">
        <v>23</v>
      </c>
      <c r="BI1" s="107" t="s">
        <v>35</v>
      </c>
      <c r="BJ1" s="107" t="s">
        <v>24</v>
      </c>
      <c r="BK1" s="107" t="s">
        <v>25</v>
      </c>
      <c r="BL1" s="101" t="s">
        <v>26</v>
      </c>
      <c r="BM1" s="104" t="s">
        <v>30</v>
      </c>
      <c r="BN1" s="101" t="s">
        <v>27</v>
      </c>
      <c r="BO1" s="103" t="s">
        <v>53</v>
      </c>
      <c r="BP1" s="101" t="s">
        <v>28</v>
      </c>
      <c r="BQ1" s="102" t="s">
        <v>29</v>
      </c>
      <c r="BR1" s="101" t="s">
        <v>27</v>
      </c>
      <c r="BS1" s="103" t="s">
        <v>52</v>
      </c>
    </row>
    <row r="2" spans="1:71" s="13" customFormat="1" ht="13.2" customHeight="1">
      <c r="A2" s="105"/>
      <c r="B2" s="101"/>
      <c r="C2" s="4" t="s">
        <v>2</v>
      </c>
      <c r="D2" s="3" t="s">
        <v>3</v>
      </c>
      <c r="E2" s="3" t="s">
        <v>4</v>
      </c>
      <c r="F2" s="4" t="s">
        <v>2</v>
      </c>
      <c r="G2" s="4" t="s">
        <v>3</v>
      </c>
      <c r="H2" s="4" t="s">
        <v>6</v>
      </c>
      <c r="I2" s="4" t="s">
        <v>7</v>
      </c>
      <c r="J2" s="4" t="s">
        <v>2</v>
      </c>
      <c r="K2" s="4" t="s">
        <v>3</v>
      </c>
      <c r="L2" s="4" t="s">
        <v>6</v>
      </c>
      <c r="M2" s="4" t="s">
        <v>9</v>
      </c>
      <c r="N2" s="4" t="s">
        <v>2</v>
      </c>
      <c r="O2" s="4" t="s">
        <v>3</v>
      </c>
      <c r="P2" s="4" t="s">
        <v>6</v>
      </c>
      <c r="Q2" s="4" t="s">
        <v>10</v>
      </c>
      <c r="R2" s="4" t="s">
        <v>2</v>
      </c>
      <c r="S2" s="4" t="s">
        <v>3</v>
      </c>
      <c r="T2" s="4" t="s">
        <v>6</v>
      </c>
      <c r="U2" s="4" t="s">
        <v>13</v>
      </c>
      <c r="V2" s="4" t="s">
        <v>2</v>
      </c>
      <c r="W2" s="4" t="s">
        <v>3</v>
      </c>
      <c r="X2" s="4" t="s">
        <v>6</v>
      </c>
      <c r="Y2" s="4" t="s">
        <v>36</v>
      </c>
      <c r="Z2" s="4" t="s">
        <v>2</v>
      </c>
      <c r="AA2" s="4" t="s">
        <v>3</v>
      </c>
      <c r="AB2" s="4" t="s">
        <v>6</v>
      </c>
      <c r="AC2" s="4" t="s">
        <v>37</v>
      </c>
      <c r="AD2" s="4" t="s">
        <v>2</v>
      </c>
      <c r="AE2" s="4" t="s">
        <v>3</v>
      </c>
      <c r="AF2" s="4" t="s">
        <v>6</v>
      </c>
      <c r="AG2" s="4" t="s">
        <v>38</v>
      </c>
      <c r="AH2" s="4" t="s">
        <v>2</v>
      </c>
      <c r="AI2" s="4" t="s">
        <v>3</v>
      </c>
      <c r="AJ2" s="4" t="s">
        <v>6</v>
      </c>
      <c r="AK2" s="4" t="s">
        <v>39</v>
      </c>
      <c r="AL2" s="4" t="s">
        <v>2</v>
      </c>
      <c r="AM2" s="4" t="s">
        <v>3</v>
      </c>
      <c r="AN2" s="4" t="s">
        <v>6</v>
      </c>
      <c r="AO2" s="38" t="s">
        <v>40</v>
      </c>
      <c r="AP2" s="38" t="s">
        <v>41</v>
      </c>
      <c r="AQ2" s="4" t="s">
        <v>2</v>
      </c>
      <c r="AR2" s="4" t="s">
        <v>3</v>
      </c>
      <c r="AS2" s="4" t="s">
        <v>6</v>
      </c>
      <c r="AT2" s="36" t="s">
        <v>59</v>
      </c>
      <c r="AU2" s="36" t="s">
        <v>60</v>
      </c>
      <c r="AV2" s="4" t="s">
        <v>2</v>
      </c>
      <c r="AW2" s="4" t="s">
        <v>3</v>
      </c>
      <c r="AX2" s="4" t="s">
        <v>6</v>
      </c>
      <c r="AY2" s="29" t="s">
        <v>42</v>
      </c>
      <c r="AZ2" s="4" t="s">
        <v>2</v>
      </c>
      <c r="BA2" s="4" t="s">
        <v>3</v>
      </c>
      <c r="BB2" s="4" t="s">
        <v>6</v>
      </c>
      <c r="BC2" s="111"/>
      <c r="BD2" s="105"/>
      <c r="BE2" s="108"/>
      <c r="BF2" s="108"/>
      <c r="BG2" s="108"/>
      <c r="BH2" s="108"/>
      <c r="BI2" s="108"/>
      <c r="BJ2" s="108"/>
      <c r="BK2" s="108"/>
      <c r="BL2" s="101"/>
      <c r="BM2" s="105"/>
      <c r="BN2" s="101"/>
      <c r="BO2" s="103"/>
      <c r="BP2" s="101"/>
      <c r="BQ2" s="106"/>
      <c r="BR2" s="102"/>
      <c r="BS2" s="103"/>
    </row>
    <row r="3" spans="1:71">
      <c r="A3" s="2">
        <v>1</v>
      </c>
      <c r="B3" s="2">
        <v>355358</v>
      </c>
      <c r="C3" s="5">
        <v>1</v>
      </c>
      <c r="D3" s="6"/>
      <c r="E3" s="16"/>
      <c r="F3" s="17">
        <v>1</v>
      </c>
      <c r="G3" s="6"/>
      <c r="H3" s="6">
        <v>0</v>
      </c>
      <c r="I3" s="16">
        <v>1</v>
      </c>
      <c r="J3" s="17">
        <v>1</v>
      </c>
      <c r="K3" s="6"/>
      <c r="L3" s="6">
        <v>0</v>
      </c>
      <c r="M3" s="16"/>
      <c r="N3" s="17">
        <v>0</v>
      </c>
      <c r="O3" s="6"/>
      <c r="P3" s="6"/>
      <c r="Q3" s="16"/>
      <c r="R3" s="17">
        <v>1</v>
      </c>
      <c r="S3" s="6"/>
      <c r="T3" s="6">
        <v>1</v>
      </c>
      <c r="U3" s="16"/>
      <c r="V3" s="17">
        <v>1</v>
      </c>
      <c r="W3" s="6"/>
      <c r="X3" s="6"/>
      <c r="Y3" s="16"/>
      <c r="Z3" s="17">
        <v>1</v>
      </c>
      <c r="AA3" s="6"/>
      <c r="AB3" s="6"/>
      <c r="AC3" s="16"/>
      <c r="AD3" s="17">
        <v>1</v>
      </c>
      <c r="AE3" s="6"/>
      <c r="AF3" s="6"/>
      <c r="AG3" s="16"/>
      <c r="AH3" s="17">
        <v>1</v>
      </c>
      <c r="AI3" s="6"/>
      <c r="AJ3" s="6"/>
      <c r="AK3" s="16"/>
      <c r="AL3" s="17">
        <v>1</v>
      </c>
      <c r="AM3" s="6"/>
      <c r="AN3" s="6">
        <v>1</v>
      </c>
      <c r="AO3" s="6">
        <v>0</v>
      </c>
      <c r="AP3" s="16"/>
      <c r="AQ3" s="17">
        <v>1</v>
      </c>
      <c r="AR3" s="6"/>
      <c r="AS3" s="6">
        <v>1</v>
      </c>
      <c r="AT3" s="6"/>
      <c r="AU3" s="16"/>
      <c r="AV3" s="17">
        <v>1</v>
      </c>
      <c r="AW3" s="6"/>
      <c r="AX3" s="6"/>
      <c r="AY3" s="16"/>
      <c r="AZ3" s="1">
        <v>1</v>
      </c>
      <c r="BA3" s="6"/>
      <c r="BB3" s="6"/>
      <c r="BC3" s="17">
        <f xml:space="preserve"> SUM(C3,F3,J3,N3,R3,V3,Z3,AD3,AH3,AL3,AQ3,AV3,AZ3)</f>
        <v>12</v>
      </c>
      <c r="BD3" s="17">
        <f>13-BC3</f>
        <v>1</v>
      </c>
      <c r="BE3" s="18">
        <f>SUM(D3,G3,K3,O3,S3,W3,AA3,AE3,AI3,AM3,AR3,AW3,BA3)</f>
        <v>0</v>
      </c>
      <c r="BF3" s="6"/>
      <c r="BG3" s="18">
        <f>SUM(H3,L3,P3,T3,X3,AB3,AF3,AJ3,AN3,AS3,AX3,BB3)</f>
        <v>3</v>
      </c>
      <c r="BH3" s="40">
        <f>BG3/12*15/100</f>
        <v>3.7499999999999999E-2</v>
      </c>
      <c r="BI3" s="18">
        <f>SUM(E3,I3,M3,Q3,U3,Y3,AC3,AG3,AK3,AO3,AP3,AT3,AU3,AY3)</f>
        <v>1</v>
      </c>
      <c r="BJ3" s="42">
        <f>BI3/14*15/100</f>
        <v>1.0714285714285714E-2</v>
      </c>
      <c r="BK3" s="44">
        <f>MIN(SUM(BF3,BH3,BJ3),0.3)</f>
        <v>4.821428571428571E-2</v>
      </c>
      <c r="BL3" s="16">
        <v>18</v>
      </c>
      <c r="BM3" s="63">
        <f>BL3/70</f>
        <v>0.25714285714285712</v>
      </c>
      <c r="BN3" s="44">
        <f>BL3/100+BK3</f>
        <v>0.2282142857142857</v>
      </c>
      <c r="BO3" s="18">
        <v>2</v>
      </c>
      <c r="BP3" s="18"/>
      <c r="BQ3" s="64">
        <f>BP3/70</f>
        <v>0</v>
      </c>
      <c r="BR3" s="44">
        <f>BP3/100+BK3</f>
        <v>4.821428571428571E-2</v>
      </c>
      <c r="BS3" s="100" t="s">
        <v>62</v>
      </c>
    </row>
    <row r="4" spans="1:71">
      <c r="A4" s="2">
        <v>2</v>
      </c>
      <c r="B4" s="2">
        <v>311578</v>
      </c>
      <c r="C4" s="7">
        <v>1</v>
      </c>
      <c r="D4" s="8"/>
      <c r="E4" s="19">
        <v>1</v>
      </c>
      <c r="F4" s="7">
        <v>1</v>
      </c>
      <c r="G4" s="8">
        <v>2</v>
      </c>
      <c r="H4" s="8">
        <v>0</v>
      </c>
      <c r="I4" s="19">
        <v>1</v>
      </c>
      <c r="J4" s="7">
        <v>1</v>
      </c>
      <c r="K4" s="8">
        <v>1</v>
      </c>
      <c r="L4" s="8">
        <v>1</v>
      </c>
      <c r="M4" s="19">
        <v>1</v>
      </c>
      <c r="N4" s="7">
        <v>1</v>
      </c>
      <c r="O4" s="8"/>
      <c r="P4" s="8">
        <v>1</v>
      </c>
      <c r="Q4" s="19">
        <v>1</v>
      </c>
      <c r="R4" s="7">
        <v>1</v>
      </c>
      <c r="S4" s="8">
        <v>2</v>
      </c>
      <c r="T4" s="8">
        <v>1</v>
      </c>
      <c r="U4" s="19">
        <v>1</v>
      </c>
      <c r="V4" s="7">
        <v>1</v>
      </c>
      <c r="W4" s="8">
        <v>1</v>
      </c>
      <c r="X4" s="8">
        <v>1</v>
      </c>
      <c r="Y4" s="19">
        <v>1</v>
      </c>
      <c r="Z4" s="7">
        <v>1</v>
      </c>
      <c r="AA4" s="8"/>
      <c r="AB4" s="8">
        <v>1</v>
      </c>
      <c r="AC4" s="19"/>
      <c r="AD4" s="7">
        <v>0</v>
      </c>
      <c r="AE4" s="8"/>
      <c r="AF4" s="8"/>
      <c r="AG4" s="19"/>
      <c r="AH4" s="7">
        <v>1</v>
      </c>
      <c r="AI4" s="8"/>
      <c r="AJ4" s="8">
        <v>1</v>
      </c>
      <c r="AK4" s="19"/>
      <c r="AL4" s="7">
        <v>1</v>
      </c>
      <c r="AM4" s="8"/>
      <c r="AN4" s="8">
        <v>0</v>
      </c>
      <c r="AO4" s="8">
        <v>1</v>
      </c>
      <c r="AP4" s="19">
        <v>1</v>
      </c>
      <c r="AQ4" s="7">
        <v>1</v>
      </c>
      <c r="AR4" s="8"/>
      <c r="AS4" s="8">
        <v>1</v>
      </c>
      <c r="AT4" s="8"/>
      <c r="AU4" s="19"/>
      <c r="AV4" s="7">
        <v>1</v>
      </c>
      <c r="AW4" s="8"/>
      <c r="AX4" s="8">
        <v>0</v>
      </c>
      <c r="AY4" s="19"/>
      <c r="AZ4" s="1">
        <v>1</v>
      </c>
      <c r="BA4" s="8"/>
      <c r="BB4" s="8">
        <v>0</v>
      </c>
      <c r="BC4" s="7">
        <f t="shared" ref="BC4:BC27" si="0" xml:space="preserve"> SUM(C4,F4,J4,N4,R4,V4,Z4,AD4,AH4,AL4,AQ4,AV4,AZ4)</f>
        <v>12</v>
      </c>
      <c r="BD4" s="7">
        <f>13-BC4</f>
        <v>1</v>
      </c>
      <c r="BE4" s="2">
        <f t="shared" ref="BE4:BE27" si="1">SUM(D4,G4,K4,O4,S4,W4,AA4,AE4,AI4,AM4,AR4,AW4,BA4)</f>
        <v>6</v>
      </c>
      <c r="BF4" s="60">
        <v>3.5000000000000003E-2</v>
      </c>
      <c r="BG4" s="2">
        <f t="shared" ref="BG4:BG25" si="2">SUM(H4,L4,P4,T4,X4,AB4,AF4,AJ4,AN4,AS4,AX4,BB4)</f>
        <v>7</v>
      </c>
      <c r="BH4" s="39">
        <f>BG4/12*15/100</f>
        <v>8.7499999999999994E-2</v>
      </c>
      <c r="BI4" s="2">
        <f t="shared" ref="BI4:BI25" si="3">SUM(E4,I4,M4,Q4,U4,Y4,AC4,AG4,AK4,AO4,AP4,AT4,AU4,AY4)</f>
        <v>8</v>
      </c>
      <c r="BJ4" s="43">
        <f t="shared" ref="BJ4:BJ25" si="4">BI4/14*15/100</f>
        <v>8.5714285714285715E-2</v>
      </c>
      <c r="BK4" s="45">
        <f>MIN(SUM(BF4,BH4,BJ4),0.3)</f>
        <v>0.20821428571428571</v>
      </c>
      <c r="BL4" s="19">
        <v>43.5</v>
      </c>
      <c r="BM4" s="62">
        <f>BL4/70</f>
        <v>0.62142857142857144</v>
      </c>
      <c r="BN4" s="45">
        <f>BL4/100+BK4</f>
        <v>0.64321428571428574</v>
      </c>
      <c r="BO4" s="2">
        <v>3.5</v>
      </c>
      <c r="BP4" s="2"/>
      <c r="BQ4" s="65">
        <f>BP4/70</f>
        <v>0</v>
      </c>
      <c r="BR4" s="45"/>
      <c r="BS4" s="19"/>
    </row>
    <row r="5" spans="1:71" s="70" customFormat="1">
      <c r="A5" s="69">
        <v>3</v>
      </c>
      <c r="B5" s="69">
        <v>352223</v>
      </c>
      <c r="C5" s="46">
        <v>0</v>
      </c>
      <c r="D5" s="53"/>
      <c r="E5" s="57"/>
      <c r="F5" s="46">
        <v>0</v>
      </c>
      <c r="G5" s="53"/>
      <c r="H5" s="53"/>
      <c r="I5" s="57"/>
      <c r="J5" s="46">
        <v>0</v>
      </c>
      <c r="K5" s="53"/>
      <c r="L5" s="53"/>
      <c r="M5" s="57"/>
      <c r="N5" s="46">
        <v>0</v>
      </c>
      <c r="O5" s="53"/>
      <c r="P5" s="53"/>
      <c r="Q5" s="57"/>
      <c r="R5" s="46">
        <v>0</v>
      </c>
      <c r="S5" s="53"/>
      <c r="T5" s="53"/>
      <c r="U5" s="57"/>
      <c r="V5" s="46">
        <v>0</v>
      </c>
      <c r="W5" s="53"/>
      <c r="X5" s="53"/>
      <c r="Y5" s="57"/>
      <c r="Z5" s="46">
        <v>0</v>
      </c>
      <c r="AA5" s="53"/>
      <c r="AB5" s="53"/>
      <c r="AC5" s="57"/>
      <c r="AD5" s="46">
        <v>0</v>
      </c>
      <c r="AE5" s="53"/>
      <c r="AF5" s="53"/>
      <c r="AG5" s="57"/>
      <c r="AH5" s="46">
        <v>0</v>
      </c>
      <c r="AI5" s="53"/>
      <c r="AJ5" s="53"/>
      <c r="AK5" s="57"/>
      <c r="AL5" s="46">
        <v>0</v>
      </c>
      <c r="AM5" s="53"/>
      <c r="AN5" s="53"/>
      <c r="AO5" s="53"/>
      <c r="AP5" s="57"/>
      <c r="AQ5" s="46">
        <v>0</v>
      </c>
      <c r="AR5" s="53"/>
      <c r="AS5" s="53"/>
      <c r="AT5" s="53"/>
      <c r="AU5" s="57"/>
      <c r="AV5" s="46">
        <v>0</v>
      </c>
      <c r="AW5" s="53"/>
      <c r="AX5" s="53"/>
      <c r="AY5" s="57"/>
      <c r="AZ5" s="70">
        <v>0</v>
      </c>
      <c r="BA5" s="53"/>
      <c r="BB5" s="53"/>
      <c r="BC5" s="46">
        <f t="shared" si="0"/>
        <v>0</v>
      </c>
      <c r="BD5" s="46">
        <f t="shared" ref="BD5:BD25" si="5">13-BC5</f>
        <v>13</v>
      </c>
      <c r="BE5" s="69">
        <f>SUM(D5,G5,K5,O5,S5,W5,AA5,AE5,AI5,AM5,AR5,AW5,BA5)</f>
        <v>0</v>
      </c>
      <c r="BF5" s="53"/>
      <c r="BG5" s="69">
        <f t="shared" si="2"/>
        <v>0</v>
      </c>
      <c r="BH5" s="72">
        <f t="shared" ref="BH5:BH25" si="6">BG5/12*15/100</f>
        <v>0</v>
      </c>
      <c r="BI5" s="69">
        <f t="shared" si="3"/>
        <v>0</v>
      </c>
      <c r="BJ5" s="87">
        <f t="shared" si="4"/>
        <v>0</v>
      </c>
      <c r="BK5" s="75">
        <f t="shared" ref="BK5:BK27" si="7">MIN(SUM(BF5,BH5,BJ5),0.3)</f>
        <v>0</v>
      </c>
      <c r="BL5" s="57"/>
      <c r="BM5" s="74">
        <f t="shared" ref="BM5:BM27" si="8">BL5/70</f>
        <v>0</v>
      </c>
      <c r="BN5" s="75">
        <f t="shared" ref="BN5:BN27" si="9">BL5/100+BK5</f>
        <v>0</v>
      </c>
      <c r="BO5" s="69" t="s">
        <v>62</v>
      </c>
      <c r="BP5" s="69"/>
      <c r="BQ5" s="85">
        <f t="shared" ref="BQ5:BQ27" si="10">BP5/70</f>
        <v>0</v>
      </c>
      <c r="BR5" s="75"/>
      <c r="BS5" s="57" t="s">
        <v>62</v>
      </c>
    </row>
    <row r="6" spans="1:71">
      <c r="A6" s="2">
        <v>4</v>
      </c>
      <c r="B6" s="1">
        <v>340928</v>
      </c>
      <c r="C6" s="1">
        <v>1</v>
      </c>
      <c r="F6" s="7">
        <v>1</v>
      </c>
      <c r="G6" s="8"/>
      <c r="H6" s="8">
        <v>1</v>
      </c>
      <c r="I6" s="19"/>
      <c r="J6" s="7">
        <v>1</v>
      </c>
      <c r="K6" s="8"/>
      <c r="L6" s="8">
        <v>1</v>
      </c>
      <c r="M6" s="19"/>
      <c r="N6" s="7">
        <v>1</v>
      </c>
      <c r="O6" s="8">
        <v>2</v>
      </c>
      <c r="P6" s="8">
        <v>0</v>
      </c>
      <c r="Q6" s="19"/>
      <c r="R6" s="7">
        <v>1</v>
      </c>
      <c r="S6" s="8">
        <v>1</v>
      </c>
      <c r="T6" s="8">
        <v>1</v>
      </c>
      <c r="U6" s="19"/>
      <c r="V6" s="7">
        <v>1</v>
      </c>
      <c r="W6" s="8"/>
      <c r="X6" s="8">
        <v>1</v>
      </c>
      <c r="Y6" s="19">
        <v>1</v>
      </c>
      <c r="Z6" s="7">
        <v>1</v>
      </c>
      <c r="AA6" s="8">
        <v>3</v>
      </c>
      <c r="AB6" s="8">
        <v>1</v>
      </c>
      <c r="AC6" s="19">
        <v>1</v>
      </c>
      <c r="AD6" s="7">
        <v>1</v>
      </c>
      <c r="AE6" s="8">
        <v>1</v>
      </c>
      <c r="AF6" s="8">
        <v>0</v>
      </c>
      <c r="AG6" s="19"/>
      <c r="AH6" s="7">
        <v>0</v>
      </c>
      <c r="AI6" s="8"/>
      <c r="AJ6" s="8"/>
      <c r="AK6" s="19"/>
      <c r="AL6" s="7">
        <v>1</v>
      </c>
      <c r="AM6" s="8">
        <v>1</v>
      </c>
      <c r="AN6" s="8">
        <v>1</v>
      </c>
      <c r="AO6" s="8"/>
      <c r="AQ6" s="7">
        <v>1</v>
      </c>
      <c r="AR6" s="8"/>
      <c r="AS6" s="8">
        <v>0</v>
      </c>
      <c r="AT6" s="8">
        <v>1</v>
      </c>
      <c r="AU6" s="19">
        <v>1</v>
      </c>
      <c r="AV6" s="7">
        <v>1</v>
      </c>
      <c r="AW6" s="8"/>
      <c r="AX6" s="8">
        <v>0</v>
      </c>
      <c r="AY6" s="19"/>
      <c r="AZ6" s="1">
        <v>1</v>
      </c>
      <c r="BA6" s="8"/>
      <c r="BB6" s="8">
        <v>0</v>
      </c>
      <c r="BC6" s="7">
        <f t="shared" ref="BC6" si="11" xml:space="preserve"> SUM(C6,F6,J6,N6,R6,V6,Z6,AD6,AH6,AL6,AQ6,AV6,AZ6)</f>
        <v>12</v>
      </c>
      <c r="BD6" s="7">
        <f t="shared" si="5"/>
        <v>1</v>
      </c>
      <c r="BE6" s="2">
        <f t="shared" ref="BE6" si="12">SUM(D6,G6,K6,O6,S6,W6,AA6,AE6,AI6,AM6,AR6,AW6,BA6)</f>
        <v>8</v>
      </c>
      <c r="BF6" s="58">
        <v>0.04</v>
      </c>
      <c r="BG6" s="2">
        <f t="shared" si="2"/>
        <v>6</v>
      </c>
      <c r="BH6" s="39">
        <f t="shared" si="6"/>
        <v>7.4999999999999997E-2</v>
      </c>
      <c r="BI6" s="2">
        <f t="shared" si="3"/>
        <v>4</v>
      </c>
      <c r="BJ6" s="43">
        <f t="shared" si="4"/>
        <v>4.2857142857142858E-2</v>
      </c>
      <c r="BK6" s="45">
        <f t="shared" si="7"/>
        <v>0.15785714285714286</v>
      </c>
      <c r="BL6" s="19">
        <v>27</v>
      </c>
      <c r="BM6" s="62">
        <f t="shared" si="8"/>
        <v>0.38571428571428573</v>
      </c>
      <c r="BN6" s="45">
        <f t="shared" si="9"/>
        <v>0.42785714285714288</v>
      </c>
      <c r="BO6" s="2">
        <v>2</v>
      </c>
      <c r="BP6" s="2">
        <v>40</v>
      </c>
      <c r="BQ6" s="65">
        <f t="shared" si="10"/>
        <v>0.5714285714285714</v>
      </c>
      <c r="BR6" s="45">
        <f t="shared" ref="BR6:BR27" si="13">BP6/100+BK6</f>
        <v>0.55785714285714283</v>
      </c>
      <c r="BS6" s="19">
        <v>3</v>
      </c>
    </row>
    <row r="7" spans="1:71" s="70" customFormat="1">
      <c r="A7" s="69">
        <v>5</v>
      </c>
      <c r="B7" s="69">
        <v>361601</v>
      </c>
      <c r="C7" s="46">
        <v>0</v>
      </c>
      <c r="D7" s="53"/>
      <c r="E7" s="57"/>
      <c r="F7" s="46">
        <v>0</v>
      </c>
      <c r="G7" s="53"/>
      <c r="H7" s="53"/>
      <c r="I7" s="57"/>
      <c r="J7" s="46">
        <v>0</v>
      </c>
      <c r="K7" s="53"/>
      <c r="L7" s="53"/>
      <c r="M7" s="57"/>
      <c r="N7" s="46">
        <v>0</v>
      </c>
      <c r="O7" s="53"/>
      <c r="P7" s="53"/>
      <c r="Q7" s="57"/>
      <c r="R7" s="46">
        <v>0</v>
      </c>
      <c r="S7" s="53"/>
      <c r="T7" s="53"/>
      <c r="U7" s="57"/>
      <c r="V7" s="46">
        <v>0</v>
      </c>
      <c r="W7" s="53"/>
      <c r="X7" s="53"/>
      <c r="Y7" s="57"/>
      <c r="Z7" s="46">
        <v>0</v>
      </c>
      <c r="AA7" s="53"/>
      <c r="AB7" s="53"/>
      <c r="AC7" s="57"/>
      <c r="AD7" s="46">
        <v>0</v>
      </c>
      <c r="AE7" s="53"/>
      <c r="AF7" s="53"/>
      <c r="AG7" s="57"/>
      <c r="AH7" s="46">
        <v>0</v>
      </c>
      <c r="AI7" s="53"/>
      <c r="AJ7" s="53"/>
      <c r="AK7" s="57"/>
      <c r="AL7" s="46">
        <v>0</v>
      </c>
      <c r="AM7" s="53"/>
      <c r="AN7" s="53"/>
      <c r="AO7" s="53"/>
      <c r="AQ7" s="46">
        <v>0</v>
      </c>
      <c r="AR7" s="53"/>
      <c r="AS7" s="53"/>
      <c r="AT7" s="53"/>
      <c r="AU7" s="57"/>
      <c r="AV7" s="46">
        <v>0</v>
      </c>
      <c r="AW7" s="53"/>
      <c r="AX7" s="53"/>
      <c r="AY7" s="57"/>
      <c r="AZ7" s="70">
        <v>0</v>
      </c>
      <c r="BA7" s="53"/>
      <c r="BB7" s="53"/>
      <c r="BC7" s="46">
        <f t="shared" si="0"/>
        <v>0</v>
      </c>
      <c r="BD7" s="46">
        <f t="shared" si="5"/>
        <v>13</v>
      </c>
      <c r="BE7" s="69">
        <f t="shared" si="1"/>
        <v>0</v>
      </c>
      <c r="BF7" s="53"/>
      <c r="BG7" s="69">
        <f t="shared" si="2"/>
        <v>0</v>
      </c>
      <c r="BH7" s="72">
        <f t="shared" si="6"/>
        <v>0</v>
      </c>
      <c r="BI7" s="69">
        <f t="shared" si="3"/>
        <v>0</v>
      </c>
      <c r="BJ7" s="87">
        <f t="shared" si="4"/>
        <v>0</v>
      </c>
      <c r="BK7" s="75">
        <f t="shared" si="7"/>
        <v>0</v>
      </c>
      <c r="BL7" s="57"/>
      <c r="BM7" s="74">
        <f t="shared" si="8"/>
        <v>0</v>
      </c>
      <c r="BN7" s="75">
        <f t="shared" si="9"/>
        <v>0</v>
      </c>
      <c r="BO7" s="69" t="s">
        <v>62</v>
      </c>
      <c r="BP7" s="69"/>
      <c r="BQ7" s="85">
        <f t="shared" si="10"/>
        <v>0</v>
      </c>
      <c r="BR7" s="75"/>
      <c r="BS7" s="57" t="s">
        <v>62</v>
      </c>
    </row>
    <row r="8" spans="1:71">
      <c r="A8" s="2">
        <v>6</v>
      </c>
      <c r="B8" s="2">
        <v>355352</v>
      </c>
      <c r="C8" s="7">
        <v>1</v>
      </c>
      <c r="D8" s="8"/>
      <c r="E8" s="19">
        <v>0</v>
      </c>
      <c r="F8" s="7">
        <v>1</v>
      </c>
      <c r="G8" s="8">
        <v>1</v>
      </c>
      <c r="H8" s="8">
        <v>0</v>
      </c>
      <c r="I8" s="19">
        <v>1</v>
      </c>
      <c r="J8" s="7">
        <v>1</v>
      </c>
      <c r="K8" s="8"/>
      <c r="L8" s="8">
        <v>0</v>
      </c>
      <c r="M8" s="19">
        <v>0</v>
      </c>
      <c r="N8" s="7">
        <v>1</v>
      </c>
      <c r="O8" s="8">
        <v>1</v>
      </c>
      <c r="P8" s="8">
        <v>1</v>
      </c>
      <c r="Q8" s="19">
        <v>1</v>
      </c>
      <c r="R8" s="7">
        <v>1</v>
      </c>
      <c r="S8" s="8"/>
      <c r="T8" s="8">
        <v>1</v>
      </c>
      <c r="U8" s="19">
        <v>1</v>
      </c>
      <c r="V8" s="7">
        <v>1</v>
      </c>
      <c r="W8" s="8">
        <v>1</v>
      </c>
      <c r="X8" s="8">
        <v>0</v>
      </c>
      <c r="Y8" s="19">
        <v>1</v>
      </c>
      <c r="Z8" s="7">
        <v>1</v>
      </c>
      <c r="AA8" s="8">
        <v>1</v>
      </c>
      <c r="AB8" s="8">
        <v>1</v>
      </c>
      <c r="AC8" s="19">
        <v>1</v>
      </c>
      <c r="AD8" s="7">
        <v>1</v>
      </c>
      <c r="AE8" s="8"/>
      <c r="AF8" s="8"/>
      <c r="AG8" s="19"/>
      <c r="AH8" s="7">
        <v>1</v>
      </c>
      <c r="AI8" s="8"/>
      <c r="AJ8" s="8">
        <v>1</v>
      </c>
      <c r="AK8" s="19"/>
      <c r="AL8" s="7">
        <v>1</v>
      </c>
      <c r="AM8" s="8">
        <v>3</v>
      </c>
      <c r="AN8" s="8">
        <v>1</v>
      </c>
      <c r="AO8" s="8">
        <v>1</v>
      </c>
      <c r="AQ8" s="7">
        <v>1</v>
      </c>
      <c r="AR8" s="8"/>
      <c r="AS8" s="8">
        <v>0</v>
      </c>
      <c r="AT8" s="8">
        <v>1</v>
      </c>
      <c r="AU8" s="19">
        <v>1</v>
      </c>
      <c r="AV8" s="7">
        <v>1</v>
      </c>
      <c r="AW8" s="8"/>
      <c r="AX8" s="8">
        <v>0</v>
      </c>
      <c r="AY8" s="19">
        <v>1</v>
      </c>
      <c r="AZ8" s="1">
        <v>1</v>
      </c>
      <c r="BA8" s="8"/>
      <c r="BB8" s="8">
        <v>0</v>
      </c>
      <c r="BC8" s="7">
        <f t="shared" si="0"/>
        <v>13</v>
      </c>
      <c r="BD8" s="7">
        <f t="shared" si="5"/>
        <v>0</v>
      </c>
      <c r="BE8" s="2">
        <f t="shared" si="1"/>
        <v>7</v>
      </c>
      <c r="BF8" s="61">
        <v>0.04</v>
      </c>
      <c r="BG8" s="2">
        <f t="shared" si="2"/>
        <v>5</v>
      </c>
      <c r="BH8" s="39">
        <f t="shared" si="6"/>
        <v>6.25E-2</v>
      </c>
      <c r="BI8" s="2">
        <f t="shared" si="3"/>
        <v>9</v>
      </c>
      <c r="BJ8" s="43">
        <f t="shared" si="4"/>
        <v>9.6428571428571447E-2</v>
      </c>
      <c r="BK8" s="45">
        <f t="shared" si="7"/>
        <v>0.19892857142857145</v>
      </c>
      <c r="BL8" s="19">
        <v>36.5</v>
      </c>
      <c r="BM8" s="62">
        <f t="shared" si="8"/>
        <v>0.52142857142857146</v>
      </c>
      <c r="BN8" s="45">
        <f t="shared" si="9"/>
        <v>0.56392857142857145</v>
      </c>
      <c r="BO8" s="2">
        <v>3</v>
      </c>
      <c r="BP8" s="2"/>
      <c r="BQ8" s="65">
        <f t="shared" si="10"/>
        <v>0</v>
      </c>
      <c r="BR8" s="45"/>
      <c r="BS8" s="19"/>
    </row>
    <row r="9" spans="1:71">
      <c r="A9" s="2">
        <v>7</v>
      </c>
      <c r="B9" s="2">
        <v>359714</v>
      </c>
      <c r="C9" s="7">
        <v>1</v>
      </c>
      <c r="D9" s="8"/>
      <c r="E9" s="19">
        <v>1</v>
      </c>
      <c r="F9" s="7">
        <v>1</v>
      </c>
      <c r="G9" s="8"/>
      <c r="H9" s="8">
        <v>1</v>
      </c>
      <c r="I9" s="19">
        <v>1</v>
      </c>
      <c r="J9" s="7">
        <v>1</v>
      </c>
      <c r="K9" s="8"/>
      <c r="L9" s="8">
        <v>0</v>
      </c>
      <c r="M9" s="19">
        <v>1</v>
      </c>
      <c r="N9" s="7">
        <v>1</v>
      </c>
      <c r="O9" s="8"/>
      <c r="P9" s="8">
        <v>1</v>
      </c>
      <c r="Q9" s="19">
        <v>1</v>
      </c>
      <c r="R9" s="7">
        <v>1</v>
      </c>
      <c r="S9" s="8"/>
      <c r="T9" s="8">
        <v>1</v>
      </c>
      <c r="U9" s="19"/>
      <c r="V9" s="7">
        <v>0</v>
      </c>
      <c r="W9" s="8"/>
      <c r="X9" s="8"/>
      <c r="Y9" s="19">
        <v>1</v>
      </c>
      <c r="Z9" s="7">
        <v>1</v>
      </c>
      <c r="AA9" s="8"/>
      <c r="AB9" s="8">
        <v>0</v>
      </c>
      <c r="AC9" s="19">
        <v>1</v>
      </c>
      <c r="AD9" s="7">
        <v>1</v>
      </c>
      <c r="AE9" s="8"/>
      <c r="AF9" s="8">
        <v>1</v>
      </c>
      <c r="AG9" s="19">
        <v>1</v>
      </c>
      <c r="AH9" s="7">
        <v>1</v>
      </c>
      <c r="AI9" s="8"/>
      <c r="AJ9" s="8">
        <v>1</v>
      </c>
      <c r="AK9" s="19"/>
      <c r="AL9" s="7">
        <v>1</v>
      </c>
      <c r="AM9" s="8"/>
      <c r="AN9" s="8">
        <v>1</v>
      </c>
      <c r="AO9" s="8">
        <v>1</v>
      </c>
      <c r="AP9" s="1">
        <v>1</v>
      </c>
      <c r="AQ9" s="7">
        <v>1</v>
      </c>
      <c r="AR9" s="8"/>
      <c r="AS9" s="8">
        <v>1</v>
      </c>
      <c r="AT9" s="8">
        <v>1</v>
      </c>
      <c r="AU9" s="19">
        <v>1</v>
      </c>
      <c r="AV9" s="7">
        <v>1</v>
      </c>
      <c r="AW9" s="8"/>
      <c r="AX9" s="8">
        <v>0</v>
      </c>
      <c r="AY9" s="19">
        <v>1</v>
      </c>
      <c r="AZ9" s="1">
        <v>1</v>
      </c>
      <c r="BA9" s="8"/>
      <c r="BB9" s="8">
        <v>0</v>
      </c>
      <c r="BC9" s="7">
        <f t="shared" si="0"/>
        <v>12</v>
      </c>
      <c r="BD9" s="7">
        <f t="shared" si="5"/>
        <v>1</v>
      </c>
      <c r="BE9" s="2">
        <f t="shared" si="1"/>
        <v>0</v>
      </c>
      <c r="BF9" s="8"/>
      <c r="BG9" s="2">
        <f t="shared" si="2"/>
        <v>7</v>
      </c>
      <c r="BH9" s="39">
        <f t="shared" si="6"/>
        <v>8.7499999999999994E-2</v>
      </c>
      <c r="BI9" s="2">
        <f t="shared" si="3"/>
        <v>12</v>
      </c>
      <c r="BJ9" s="43">
        <f t="shared" si="4"/>
        <v>0.12857142857142856</v>
      </c>
      <c r="BK9" s="45">
        <f t="shared" si="7"/>
        <v>0.21607142857142855</v>
      </c>
      <c r="BL9" s="19">
        <v>15</v>
      </c>
      <c r="BM9" s="62">
        <f t="shared" si="8"/>
        <v>0.21428571428571427</v>
      </c>
      <c r="BN9" s="45">
        <f t="shared" si="9"/>
        <v>0.36607142857142855</v>
      </c>
      <c r="BO9" s="2">
        <v>2</v>
      </c>
      <c r="BP9" s="2">
        <v>30.5</v>
      </c>
      <c r="BQ9" s="65">
        <f t="shared" si="10"/>
        <v>0.43571428571428572</v>
      </c>
      <c r="BR9" s="45">
        <f t="shared" si="13"/>
        <v>0.52107142857142852</v>
      </c>
      <c r="BS9" s="19">
        <v>2</v>
      </c>
    </row>
    <row r="10" spans="1:71">
      <c r="A10" s="2">
        <v>8</v>
      </c>
      <c r="B10" s="2">
        <v>356872</v>
      </c>
      <c r="C10" s="7">
        <v>1</v>
      </c>
      <c r="D10" s="8"/>
      <c r="E10" s="19"/>
      <c r="F10" s="7">
        <v>1</v>
      </c>
      <c r="G10" s="8"/>
      <c r="H10" s="8">
        <v>0</v>
      </c>
      <c r="I10" s="19"/>
      <c r="J10" s="7">
        <v>1</v>
      </c>
      <c r="K10" s="8"/>
      <c r="L10" s="8">
        <v>0</v>
      </c>
      <c r="M10" s="19">
        <v>0</v>
      </c>
      <c r="N10" s="7">
        <v>1</v>
      </c>
      <c r="O10" s="8"/>
      <c r="P10" s="8">
        <v>0</v>
      </c>
      <c r="Q10" s="19"/>
      <c r="R10" s="7">
        <v>1</v>
      </c>
      <c r="S10" s="8"/>
      <c r="T10" s="8"/>
      <c r="U10" s="19"/>
      <c r="V10" s="7">
        <v>1</v>
      </c>
      <c r="W10" s="8"/>
      <c r="X10" s="8"/>
      <c r="Y10" s="19"/>
      <c r="Z10" s="7">
        <v>1</v>
      </c>
      <c r="AA10" s="8"/>
      <c r="AB10" s="8">
        <v>1</v>
      </c>
      <c r="AC10" s="19">
        <v>1</v>
      </c>
      <c r="AD10" s="7">
        <v>1</v>
      </c>
      <c r="AE10" s="8"/>
      <c r="AF10" s="8"/>
      <c r="AG10" s="19"/>
      <c r="AH10" s="7">
        <v>0</v>
      </c>
      <c r="AI10" s="8"/>
      <c r="AJ10" s="8"/>
      <c r="AK10" s="19"/>
      <c r="AL10" s="7">
        <v>1</v>
      </c>
      <c r="AM10" s="8"/>
      <c r="AN10" s="8"/>
      <c r="AO10" s="8">
        <v>1</v>
      </c>
      <c r="AQ10" s="7">
        <v>1</v>
      </c>
      <c r="AR10" s="8"/>
      <c r="AS10" s="8">
        <v>0</v>
      </c>
      <c r="AT10" s="8">
        <v>1</v>
      </c>
      <c r="AU10" s="19">
        <v>1</v>
      </c>
      <c r="AV10" s="7">
        <v>1</v>
      </c>
      <c r="AW10" s="8"/>
      <c r="AX10" s="8">
        <v>0</v>
      </c>
      <c r="AY10" s="19"/>
      <c r="AZ10" s="1">
        <v>1</v>
      </c>
      <c r="BA10" s="8"/>
      <c r="BB10" s="8">
        <v>0</v>
      </c>
      <c r="BC10" s="7">
        <f t="shared" si="0"/>
        <v>12</v>
      </c>
      <c r="BD10" s="7">
        <f t="shared" si="5"/>
        <v>1</v>
      </c>
      <c r="BE10" s="2">
        <f t="shared" si="1"/>
        <v>0</v>
      </c>
      <c r="BF10" s="8"/>
      <c r="BG10" s="2">
        <f t="shared" si="2"/>
        <v>1</v>
      </c>
      <c r="BH10" s="39">
        <f t="shared" si="6"/>
        <v>1.2500000000000001E-2</v>
      </c>
      <c r="BI10" s="2">
        <f t="shared" si="3"/>
        <v>4</v>
      </c>
      <c r="BJ10" s="43">
        <f t="shared" si="4"/>
        <v>4.2857142857142858E-2</v>
      </c>
      <c r="BK10" s="45">
        <f t="shared" si="7"/>
        <v>5.5357142857142855E-2</v>
      </c>
      <c r="BL10" s="19">
        <v>11</v>
      </c>
      <c r="BM10" s="62">
        <f t="shared" si="8"/>
        <v>0.15714285714285714</v>
      </c>
      <c r="BN10" s="45">
        <f t="shared" si="9"/>
        <v>0.16535714285714287</v>
      </c>
      <c r="BO10" s="2">
        <v>2</v>
      </c>
      <c r="BP10" s="2"/>
      <c r="BQ10" s="65">
        <f t="shared" si="10"/>
        <v>0</v>
      </c>
      <c r="BR10" s="45">
        <f t="shared" si="13"/>
        <v>5.5357142857142855E-2</v>
      </c>
      <c r="BS10" s="57" t="s">
        <v>62</v>
      </c>
    </row>
    <row r="11" spans="1:71" s="70" customFormat="1">
      <c r="A11" s="69">
        <v>9</v>
      </c>
      <c r="B11" s="69">
        <v>367070</v>
      </c>
      <c r="C11" s="46">
        <v>1</v>
      </c>
      <c r="D11" s="53"/>
      <c r="E11" s="57"/>
      <c r="F11" s="46">
        <v>0</v>
      </c>
      <c r="G11" s="53"/>
      <c r="H11" s="53"/>
      <c r="I11" s="57"/>
      <c r="J11" s="46">
        <v>0</v>
      </c>
      <c r="K11" s="53"/>
      <c r="L11" s="53"/>
      <c r="M11" s="57"/>
      <c r="N11" s="46">
        <v>1</v>
      </c>
      <c r="O11" s="53"/>
      <c r="P11" s="53">
        <v>0</v>
      </c>
      <c r="Q11" s="57"/>
      <c r="R11" s="46">
        <v>0</v>
      </c>
      <c r="S11" s="53"/>
      <c r="T11" s="53"/>
      <c r="U11" s="57"/>
      <c r="V11" s="46">
        <v>0</v>
      </c>
      <c r="W11" s="53"/>
      <c r="X11" s="53"/>
      <c r="Y11" s="57"/>
      <c r="Z11" s="46">
        <v>0</v>
      </c>
      <c r="AA11" s="53"/>
      <c r="AB11" s="53"/>
      <c r="AC11" s="57"/>
      <c r="AD11" s="46">
        <v>0</v>
      </c>
      <c r="AE11" s="53"/>
      <c r="AF11" s="53"/>
      <c r="AG11" s="57"/>
      <c r="AH11" s="46">
        <v>0</v>
      </c>
      <c r="AI11" s="53"/>
      <c r="AJ11" s="53"/>
      <c r="AK11" s="57"/>
      <c r="AL11" s="46">
        <v>0</v>
      </c>
      <c r="AM11" s="53"/>
      <c r="AN11" s="53"/>
      <c r="AO11" s="53"/>
      <c r="AQ11" s="46">
        <v>0</v>
      </c>
      <c r="AR11" s="53"/>
      <c r="AS11" s="53"/>
      <c r="AT11" s="53"/>
      <c r="AU11" s="57"/>
      <c r="AV11" s="46">
        <v>0</v>
      </c>
      <c r="AW11" s="53"/>
      <c r="AX11" s="53"/>
      <c r="AY11" s="57"/>
      <c r="AZ11" s="70">
        <v>0</v>
      </c>
      <c r="BA11" s="53"/>
      <c r="BB11" s="53"/>
      <c r="BC11" s="46">
        <f t="shared" si="0"/>
        <v>2</v>
      </c>
      <c r="BD11" s="46">
        <f t="shared" si="5"/>
        <v>11</v>
      </c>
      <c r="BE11" s="69">
        <f t="shared" si="1"/>
        <v>0</v>
      </c>
      <c r="BF11" s="53"/>
      <c r="BG11" s="69">
        <f t="shared" si="2"/>
        <v>0</v>
      </c>
      <c r="BH11" s="72">
        <f t="shared" si="6"/>
        <v>0</v>
      </c>
      <c r="BI11" s="69">
        <f t="shared" si="3"/>
        <v>0</v>
      </c>
      <c r="BJ11" s="87">
        <f t="shared" si="4"/>
        <v>0</v>
      </c>
      <c r="BK11" s="75">
        <f t="shared" si="7"/>
        <v>0</v>
      </c>
      <c r="BL11" s="57"/>
      <c r="BM11" s="74">
        <f t="shared" si="8"/>
        <v>0</v>
      </c>
      <c r="BN11" s="75">
        <f t="shared" si="9"/>
        <v>0</v>
      </c>
      <c r="BO11" s="69" t="s">
        <v>62</v>
      </c>
      <c r="BP11" s="69"/>
      <c r="BQ11" s="85">
        <f t="shared" si="10"/>
        <v>0</v>
      </c>
      <c r="BR11" s="75"/>
      <c r="BS11" s="57" t="s">
        <v>62</v>
      </c>
    </row>
    <row r="12" spans="1:71">
      <c r="A12" s="2">
        <v>10</v>
      </c>
      <c r="B12" s="2">
        <v>351988</v>
      </c>
      <c r="C12" s="7">
        <v>1</v>
      </c>
      <c r="D12" s="8"/>
      <c r="E12" s="19"/>
      <c r="F12" s="7">
        <v>1</v>
      </c>
      <c r="G12" s="8"/>
      <c r="H12" s="8"/>
      <c r="I12" s="19">
        <v>1</v>
      </c>
      <c r="J12" s="7">
        <v>1</v>
      </c>
      <c r="K12" s="8"/>
      <c r="L12" s="8">
        <v>1</v>
      </c>
      <c r="M12" s="19">
        <v>1</v>
      </c>
      <c r="N12" s="7">
        <v>1</v>
      </c>
      <c r="O12" s="8"/>
      <c r="P12" s="8">
        <v>0</v>
      </c>
      <c r="Q12" s="19">
        <v>0</v>
      </c>
      <c r="R12" s="7">
        <v>1</v>
      </c>
      <c r="S12" s="8"/>
      <c r="T12" s="8">
        <v>1</v>
      </c>
      <c r="U12" s="19"/>
      <c r="V12" s="7">
        <v>0</v>
      </c>
      <c r="W12" s="8"/>
      <c r="X12" s="8"/>
      <c r="Y12" s="19"/>
      <c r="Z12" s="7">
        <v>1</v>
      </c>
      <c r="AA12" s="8"/>
      <c r="AB12" s="8">
        <v>0</v>
      </c>
      <c r="AC12" s="19">
        <v>1</v>
      </c>
      <c r="AD12" s="7">
        <v>1</v>
      </c>
      <c r="AE12" s="8"/>
      <c r="AF12" s="8">
        <v>0</v>
      </c>
      <c r="AG12" s="19"/>
      <c r="AH12" s="7">
        <v>1</v>
      </c>
      <c r="AI12" s="8"/>
      <c r="AJ12" s="8"/>
      <c r="AK12" s="19">
        <v>0</v>
      </c>
      <c r="AL12" s="7">
        <v>1</v>
      </c>
      <c r="AM12" s="8"/>
      <c r="AN12" s="8">
        <v>1</v>
      </c>
      <c r="AO12" s="8">
        <v>1</v>
      </c>
      <c r="AQ12" s="7">
        <v>1</v>
      </c>
      <c r="AR12" s="8"/>
      <c r="AS12" s="8"/>
      <c r="AT12" s="8"/>
      <c r="AU12" s="19"/>
      <c r="AV12" s="7">
        <v>0</v>
      </c>
      <c r="AW12" s="8"/>
      <c r="AX12" s="8"/>
      <c r="AY12" s="19"/>
      <c r="AZ12" s="1">
        <v>1</v>
      </c>
      <c r="BA12" s="8"/>
      <c r="BB12" s="8">
        <v>0</v>
      </c>
      <c r="BC12" s="7">
        <f t="shared" si="0"/>
        <v>11</v>
      </c>
      <c r="BD12" s="47">
        <f t="shared" si="5"/>
        <v>2</v>
      </c>
      <c r="BE12" s="2">
        <f t="shared" si="1"/>
        <v>0</v>
      </c>
      <c r="BF12" s="8"/>
      <c r="BG12" s="2">
        <f t="shared" si="2"/>
        <v>3</v>
      </c>
      <c r="BH12" s="39">
        <f t="shared" si="6"/>
        <v>3.7499999999999999E-2</v>
      </c>
      <c r="BI12" s="2">
        <f t="shared" si="3"/>
        <v>4</v>
      </c>
      <c r="BJ12" s="43">
        <f t="shared" si="4"/>
        <v>4.2857142857142858E-2</v>
      </c>
      <c r="BK12" s="45">
        <f t="shared" si="7"/>
        <v>8.0357142857142849E-2</v>
      </c>
      <c r="BL12" s="19">
        <v>48</v>
      </c>
      <c r="BM12" s="62">
        <f t="shared" si="8"/>
        <v>0.68571428571428572</v>
      </c>
      <c r="BN12" s="45">
        <f t="shared" si="9"/>
        <v>0.56035714285714278</v>
      </c>
      <c r="BO12" s="2">
        <v>3</v>
      </c>
      <c r="BP12" s="2"/>
      <c r="BQ12" s="65">
        <f t="shared" si="10"/>
        <v>0</v>
      </c>
      <c r="BR12" s="45"/>
      <c r="BS12" s="19"/>
    </row>
    <row r="13" spans="1:71">
      <c r="A13" s="2">
        <v>11</v>
      </c>
      <c r="B13" s="2">
        <v>360908</v>
      </c>
      <c r="C13" s="7">
        <v>1</v>
      </c>
      <c r="D13" s="8"/>
      <c r="E13" s="19">
        <v>1</v>
      </c>
      <c r="F13" s="7">
        <v>1</v>
      </c>
      <c r="G13" s="8"/>
      <c r="H13" s="8">
        <v>0</v>
      </c>
      <c r="I13" s="19">
        <v>0</v>
      </c>
      <c r="J13" s="7">
        <v>1</v>
      </c>
      <c r="K13" s="8"/>
      <c r="L13" s="8">
        <v>0</v>
      </c>
      <c r="M13" s="19">
        <v>1</v>
      </c>
      <c r="N13" s="7">
        <v>1</v>
      </c>
      <c r="O13" s="8"/>
      <c r="P13" s="8">
        <v>0</v>
      </c>
      <c r="Q13" s="19">
        <v>1</v>
      </c>
      <c r="R13" s="7">
        <v>1</v>
      </c>
      <c r="S13" s="8"/>
      <c r="T13" s="8">
        <v>0</v>
      </c>
      <c r="U13" s="19"/>
      <c r="V13" s="7">
        <v>0</v>
      </c>
      <c r="W13" s="8"/>
      <c r="X13" s="8"/>
      <c r="Y13" s="19"/>
      <c r="Z13" s="7">
        <v>0</v>
      </c>
      <c r="AA13" s="8"/>
      <c r="AB13" s="8"/>
      <c r="AC13" s="19">
        <v>1</v>
      </c>
      <c r="AD13" s="7">
        <v>1</v>
      </c>
      <c r="AE13" s="8"/>
      <c r="AF13" s="8">
        <v>0</v>
      </c>
      <c r="AG13" s="19">
        <v>1</v>
      </c>
      <c r="AH13" s="7">
        <v>1</v>
      </c>
      <c r="AI13" s="8"/>
      <c r="AJ13" s="8">
        <v>0</v>
      </c>
      <c r="AK13" s="19">
        <v>1</v>
      </c>
      <c r="AL13" s="7">
        <v>1</v>
      </c>
      <c r="AM13" s="8"/>
      <c r="AN13" s="8">
        <v>0</v>
      </c>
      <c r="AO13" s="8">
        <v>1</v>
      </c>
      <c r="AQ13" s="7">
        <v>1</v>
      </c>
      <c r="AR13" s="8"/>
      <c r="AS13" s="8">
        <v>0</v>
      </c>
      <c r="AT13" s="8">
        <v>1</v>
      </c>
      <c r="AU13" s="19">
        <v>1</v>
      </c>
      <c r="AV13" s="7">
        <v>1</v>
      </c>
      <c r="AW13" s="8"/>
      <c r="AX13" s="8"/>
      <c r="AY13" s="19">
        <v>1</v>
      </c>
      <c r="AZ13" s="1">
        <v>1</v>
      </c>
      <c r="BA13" s="8"/>
      <c r="BB13" s="8">
        <v>0</v>
      </c>
      <c r="BC13" s="7">
        <f t="shared" si="0"/>
        <v>11</v>
      </c>
      <c r="BD13" s="47">
        <f t="shared" si="5"/>
        <v>2</v>
      </c>
      <c r="BE13" s="2">
        <f t="shared" si="1"/>
        <v>0</v>
      </c>
      <c r="BF13" s="8"/>
      <c r="BG13" s="2">
        <f t="shared" si="2"/>
        <v>0</v>
      </c>
      <c r="BH13" s="39">
        <f t="shared" si="6"/>
        <v>0</v>
      </c>
      <c r="BI13" s="2">
        <f t="shared" si="3"/>
        <v>10</v>
      </c>
      <c r="BJ13" s="43">
        <f t="shared" si="4"/>
        <v>0.10714285714285715</v>
      </c>
      <c r="BK13" s="45">
        <f t="shared" si="7"/>
        <v>0.10714285714285715</v>
      </c>
      <c r="BL13" s="19">
        <v>2</v>
      </c>
      <c r="BM13" s="62">
        <f t="shared" si="8"/>
        <v>2.8571428571428571E-2</v>
      </c>
      <c r="BN13" s="45">
        <f t="shared" si="9"/>
        <v>0.12714285714285714</v>
      </c>
      <c r="BO13" s="2">
        <v>2</v>
      </c>
      <c r="BP13" s="2"/>
      <c r="BQ13" s="65">
        <f t="shared" si="10"/>
        <v>0</v>
      </c>
      <c r="BR13" s="45">
        <f t="shared" si="13"/>
        <v>0.10714285714285715</v>
      </c>
      <c r="BS13" s="57" t="s">
        <v>62</v>
      </c>
    </row>
    <row r="14" spans="1:71">
      <c r="A14" s="2">
        <v>12</v>
      </c>
      <c r="B14" s="2">
        <v>361187</v>
      </c>
      <c r="C14" s="7">
        <v>0</v>
      </c>
      <c r="D14" s="8"/>
      <c r="E14" s="19">
        <v>1</v>
      </c>
      <c r="F14" s="7">
        <v>1</v>
      </c>
      <c r="G14" s="8">
        <v>1</v>
      </c>
      <c r="H14" s="8">
        <v>0</v>
      </c>
      <c r="I14" s="19">
        <v>1</v>
      </c>
      <c r="J14" s="7">
        <v>1</v>
      </c>
      <c r="K14" s="8">
        <v>1</v>
      </c>
      <c r="L14" s="8">
        <v>1</v>
      </c>
      <c r="M14" s="19">
        <v>1</v>
      </c>
      <c r="N14" s="7">
        <v>1</v>
      </c>
      <c r="O14" s="8">
        <v>1</v>
      </c>
      <c r="P14" s="8"/>
      <c r="Q14" s="19"/>
      <c r="R14" s="7">
        <v>1</v>
      </c>
      <c r="S14" s="8">
        <v>1</v>
      </c>
      <c r="T14" s="8">
        <v>1</v>
      </c>
      <c r="U14" s="19">
        <v>1</v>
      </c>
      <c r="V14" s="7">
        <v>1</v>
      </c>
      <c r="W14" s="8"/>
      <c r="X14" s="8"/>
      <c r="Y14" s="19">
        <v>1</v>
      </c>
      <c r="Z14" s="7">
        <v>1</v>
      </c>
      <c r="AA14" s="8"/>
      <c r="AB14" s="8">
        <v>0</v>
      </c>
      <c r="AC14" s="19">
        <v>1</v>
      </c>
      <c r="AD14" s="7">
        <v>1</v>
      </c>
      <c r="AE14" s="8"/>
      <c r="AF14" s="8">
        <v>0</v>
      </c>
      <c r="AG14" s="19"/>
      <c r="AH14" s="7">
        <v>0</v>
      </c>
      <c r="AI14" s="8"/>
      <c r="AJ14" s="8"/>
      <c r="AK14" s="19"/>
      <c r="AL14" s="7">
        <v>1</v>
      </c>
      <c r="AM14" s="8"/>
      <c r="AN14" s="8">
        <v>1</v>
      </c>
      <c r="AO14" s="8"/>
      <c r="AQ14" s="7">
        <v>1</v>
      </c>
      <c r="AR14" s="8"/>
      <c r="AS14" s="8">
        <v>0</v>
      </c>
      <c r="AT14" s="8"/>
      <c r="AU14" s="19"/>
      <c r="AV14" s="7">
        <v>1</v>
      </c>
      <c r="AW14" s="8"/>
      <c r="AX14" s="8"/>
      <c r="AY14" s="19"/>
      <c r="AZ14" s="1">
        <v>1</v>
      </c>
      <c r="BA14" s="8"/>
      <c r="BB14" s="8"/>
      <c r="BC14" s="7">
        <f t="shared" si="0"/>
        <v>11</v>
      </c>
      <c r="BD14" s="47">
        <f t="shared" si="5"/>
        <v>2</v>
      </c>
      <c r="BE14" s="2">
        <f t="shared" si="1"/>
        <v>4</v>
      </c>
      <c r="BF14" s="61">
        <v>0.02</v>
      </c>
      <c r="BG14" s="2">
        <f t="shared" si="2"/>
        <v>3</v>
      </c>
      <c r="BH14" s="39">
        <f t="shared" si="6"/>
        <v>3.7499999999999999E-2</v>
      </c>
      <c r="BI14" s="2">
        <f t="shared" si="3"/>
        <v>6</v>
      </c>
      <c r="BJ14" s="43">
        <f t="shared" si="4"/>
        <v>6.4285714285714279E-2</v>
      </c>
      <c r="BK14" s="45">
        <f t="shared" si="7"/>
        <v>0.12178571428571427</v>
      </c>
      <c r="BL14" s="19">
        <v>40</v>
      </c>
      <c r="BM14" s="62">
        <f t="shared" si="8"/>
        <v>0.5714285714285714</v>
      </c>
      <c r="BN14" s="45">
        <f t="shared" si="9"/>
        <v>0.5217857142857143</v>
      </c>
      <c r="BO14" s="2">
        <v>3</v>
      </c>
      <c r="BP14" s="2"/>
      <c r="BQ14" s="65">
        <f t="shared" si="10"/>
        <v>0</v>
      </c>
      <c r="BR14" s="45"/>
      <c r="BS14" s="19"/>
    </row>
    <row r="15" spans="1:71">
      <c r="A15" s="2">
        <v>13</v>
      </c>
      <c r="B15" s="2">
        <v>361205</v>
      </c>
      <c r="C15" s="7">
        <v>1</v>
      </c>
      <c r="D15" s="8"/>
      <c r="E15" s="19">
        <v>1</v>
      </c>
      <c r="F15" s="7">
        <v>1</v>
      </c>
      <c r="G15" s="8"/>
      <c r="H15" s="8">
        <v>1</v>
      </c>
      <c r="I15" s="19">
        <v>1</v>
      </c>
      <c r="J15" s="7">
        <v>1</v>
      </c>
      <c r="K15" s="8"/>
      <c r="L15" s="8">
        <v>0</v>
      </c>
      <c r="M15" s="19">
        <v>1</v>
      </c>
      <c r="N15" s="7">
        <v>1</v>
      </c>
      <c r="O15" s="8">
        <v>1</v>
      </c>
      <c r="P15" s="8">
        <v>1</v>
      </c>
      <c r="Q15" s="19">
        <v>0</v>
      </c>
      <c r="R15" s="7">
        <v>1</v>
      </c>
      <c r="S15" s="8"/>
      <c r="T15" s="8">
        <v>1</v>
      </c>
      <c r="U15" s="19">
        <v>1</v>
      </c>
      <c r="V15" s="7">
        <v>1</v>
      </c>
      <c r="W15" s="8"/>
      <c r="X15" s="8">
        <v>1</v>
      </c>
      <c r="Y15" s="19">
        <v>1</v>
      </c>
      <c r="Z15" s="7">
        <v>1</v>
      </c>
      <c r="AA15" s="8"/>
      <c r="AB15" s="8">
        <v>1</v>
      </c>
      <c r="AC15" s="19">
        <v>1</v>
      </c>
      <c r="AD15" s="7">
        <v>1</v>
      </c>
      <c r="AE15" s="8">
        <v>1</v>
      </c>
      <c r="AF15" s="8">
        <v>1</v>
      </c>
      <c r="AG15" s="19">
        <v>1</v>
      </c>
      <c r="AH15" s="7">
        <v>1</v>
      </c>
      <c r="AI15" s="8"/>
      <c r="AJ15" s="8">
        <v>1</v>
      </c>
      <c r="AK15" s="19"/>
      <c r="AL15" s="7">
        <v>1</v>
      </c>
      <c r="AM15" s="8"/>
      <c r="AN15" s="8">
        <v>1</v>
      </c>
      <c r="AO15" s="8"/>
      <c r="AQ15" s="7">
        <v>1</v>
      </c>
      <c r="AR15" s="8"/>
      <c r="AS15" s="8">
        <v>1</v>
      </c>
      <c r="AT15" s="8"/>
      <c r="AU15" s="19"/>
      <c r="AV15" s="7">
        <v>1</v>
      </c>
      <c r="AW15" s="8">
        <v>2</v>
      </c>
      <c r="AX15" s="8">
        <v>0</v>
      </c>
      <c r="AY15" s="19"/>
      <c r="AZ15" s="1">
        <v>1</v>
      </c>
      <c r="BA15" s="8">
        <v>2</v>
      </c>
      <c r="BB15" s="8">
        <v>1</v>
      </c>
      <c r="BC15" s="7">
        <f t="shared" si="0"/>
        <v>13</v>
      </c>
      <c r="BD15" s="7">
        <f t="shared" si="5"/>
        <v>0</v>
      </c>
      <c r="BE15" s="2">
        <f>SUM(D15,G15,K15,O15,S15,W15,AA15,AE15,AI15,AM15,AR15,AW15,BA15)</f>
        <v>6</v>
      </c>
      <c r="BF15" s="60">
        <v>3.5000000000000003E-2</v>
      </c>
      <c r="BG15" s="2">
        <f t="shared" si="2"/>
        <v>10</v>
      </c>
      <c r="BH15" s="39">
        <f t="shared" si="6"/>
        <v>0.125</v>
      </c>
      <c r="BI15" s="2">
        <f t="shared" si="3"/>
        <v>7</v>
      </c>
      <c r="BJ15" s="43">
        <f t="shared" si="4"/>
        <v>7.4999999999999997E-2</v>
      </c>
      <c r="BK15" s="45">
        <f t="shared" si="7"/>
        <v>0.23499999999999999</v>
      </c>
      <c r="BL15" s="19">
        <v>46.5</v>
      </c>
      <c r="BM15" s="62">
        <f t="shared" si="8"/>
        <v>0.66428571428571426</v>
      </c>
      <c r="BN15" s="45">
        <f t="shared" si="9"/>
        <v>0.7</v>
      </c>
      <c r="BO15" s="2">
        <v>4</v>
      </c>
      <c r="BP15" s="2"/>
      <c r="BQ15" s="65">
        <f t="shared" si="10"/>
        <v>0</v>
      </c>
      <c r="BR15" s="45"/>
      <c r="BS15" s="19"/>
    </row>
    <row r="16" spans="1:71">
      <c r="A16" s="2">
        <v>14</v>
      </c>
      <c r="B16" s="2">
        <v>360973</v>
      </c>
      <c r="C16" s="7">
        <v>1</v>
      </c>
      <c r="D16" s="8"/>
      <c r="E16" s="19">
        <v>0</v>
      </c>
      <c r="F16" s="7">
        <v>1</v>
      </c>
      <c r="G16" s="8"/>
      <c r="H16" s="8">
        <v>0</v>
      </c>
      <c r="I16" s="19">
        <v>1</v>
      </c>
      <c r="J16" s="7">
        <v>1</v>
      </c>
      <c r="K16" s="8"/>
      <c r="L16" s="8">
        <v>0</v>
      </c>
      <c r="M16" s="19">
        <v>1</v>
      </c>
      <c r="N16" s="7">
        <v>1</v>
      </c>
      <c r="O16" s="8"/>
      <c r="P16" s="8">
        <v>0</v>
      </c>
      <c r="Q16" s="19">
        <v>1</v>
      </c>
      <c r="R16" s="7">
        <v>1</v>
      </c>
      <c r="S16" s="8"/>
      <c r="T16" s="8">
        <v>0</v>
      </c>
      <c r="U16" s="19">
        <v>1</v>
      </c>
      <c r="V16" s="7">
        <v>1</v>
      </c>
      <c r="W16" s="8"/>
      <c r="X16" s="8">
        <v>1</v>
      </c>
      <c r="Y16" s="19">
        <v>1</v>
      </c>
      <c r="Z16" s="7">
        <v>1</v>
      </c>
      <c r="AA16" s="8"/>
      <c r="AB16" s="8">
        <v>1</v>
      </c>
      <c r="AC16" s="19">
        <v>1</v>
      </c>
      <c r="AD16" s="7">
        <v>1</v>
      </c>
      <c r="AE16" s="8"/>
      <c r="AF16" s="8">
        <v>1</v>
      </c>
      <c r="AG16" s="19"/>
      <c r="AH16" s="7">
        <v>1</v>
      </c>
      <c r="AI16" s="8"/>
      <c r="AJ16" s="8">
        <v>1</v>
      </c>
      <c r="AK16" s="19"/>
      <c r="AL16" s="7">
        <v>1</v>
      </c>
      <c r="AM16" s="8"/>
      <c r="AN16" s="8">
        <v>0</v>
      </c>
      <c r="AO16" s="8">
        <v>1</v>
      </c>
      <c r="AQ16" s="7">
        <v>1</v>
      </c>
      <c r="AR16" s="8"/>
      <c r="AS16" s="8">
        <v>1</v>
      </c>
      <c r="AT16" s="8">
        <v>1</v>
      </c>
      <c r="AU16" s="19">
        <v>1</v>
      </c>
      <c r="AV16" s="7">
        <v>1</v>
      </c>
      <c r="AW16" s="8">
        <v>1</v>
      </c>
      <c r="AX16" s="8">
        <v>0</v>
      </c>
      <c r="AY16" s="19">
        <v>1</v>
      </c>
      <c r="AZ16" s="1">
        <v>1</v>
      </c>
      <c r="BA16" s="8">
        <v>1</v>
      </c>
      <c r="BB16" s="8">
        <v>1</v>
      </c>
      <c r="BC16" s="7">
        <f t="shared" si="0"/>
        <v>13</v>
      </c>
      <c r="BD16" s="7">
        <f t="shared" si="5"/>
        <v>0</v>
      </c>
      <c r="BE16" s="2">
        <f t="shared" si="1"/>
        <v>2</v>
      </c>
      <c r="BF16" s="58">
        <v>0.01</v>
      </c>
      <c r="BG16" s="2">
        <f t="shared" si="2"/>
        <v>6</v>
      </c>
      <c r="BH16" s="39">
        <f t="shared" si="6"/>
        <v>7.4999999999999997E-2</v>
      </c>
      <c r="BI16" s="2">
        <f t="shared" si="3"/>
        <v>10</v>
      </c>
      <c r="BJ16" s="43">
        <f t="shared" si="4"/>
        <v>0.10714285714285715</v>
      </c>
      <c r="BK16" s="45">
        <f t="shared" si="7"/>
        <v>0.19214285714285714</v>
      </c>
      <c r="BL16" s="19">
        <v>42.5</v>
      </c>
      <c r="BM16" s="62">
        <f t="shared" si="8"/>
        <v>0.6071428571428571</v>
      </c>
      <c r="BN16" s="45">
        <f t="shared" si="9"/>
        <v>0.6171428571428571</v>
      </c>
      <c r="BO16" s="2">
        <v>3.5</v>
      </c>
      <c r="BP16" s="2"/>
      <c r="BQ16" s="65">
        <f t="shared" si="10"/>
        <v>0</v>
      </c>
      <c r="BR16" s="45"/>
      <c r="BS16" s="19"/>
    </row>
    <row r="17" spans="1:71">
      <c r="A17" s="2">
        <v>15</v>
      </c>
      <c r="B17" s="2">
        <v>361238</v>
      </c>
      <c r="C17" s="7">
        <v>1</v>
      </c>
      <c r="D17" s="8">
        <v>1</v>
      </c>
      <c r="E17" s="19">
        <v>1</v>
      </c>
      <c r="F17" s="7">
        <v>1</v>
      </c>
      <c r="G17" s="8"/>
      <c r="H17" s="8">
        <v>0</v>
      </c>
      <c r="I17" s="19"/>
      <c r="J17" s="7">
        <v>1</v>
      </c>
      <c r="K17" s="8"/>
      <c r="L17" s="8">
        <v>0</v>
      </c>
      <c r="M17" s="19">
        <v>1</v>
      </c>
      <c r="N17" s="7">
        <v>1</v>
      </c>
      <c r="O17" s="8"/>
      <c r="P17" s="8">
        <v>0</v>
      </c>
      <c r="Q17" s="19">
        <v>0</v>
      </c>
      <c r="R17" s="7">
        <v>1</v>
      </c>
      <c r="S17" s="8"/>
      <c r="T17" s="8">
        <v>0</v>
      </c>
      <c r="U17" s="19"/>
      <c r="V17" s="7">
        <v>1</v>
      </c>
      <c r="W17" s="8"/>
      <c r="X17" s="8">
        <v>0</v>
      </c>
      <c r="Y17" s="19">
        <v>1</v>
      </c>
      <c r="Z17" s="7">
        <v>1</v>
      </c>
      <c r="AA17" s="8"/>
      <c r="AB17" s="8">
        <v>1</v>
      </c>
      <c r="AC17" s="19">
        <v>1</v>
      </c>
      <c r="AD17" s="7">
        <v>1</v>
      </c>
      <c r="AE17" s="8"/>
      <c r="AF17" s="8">
        <v>1</v>
      </c>
      <c r="AG17" s="19"/>
      <c r="AH17" s="7">
        <v>0</v>
      </c>
      <c r="AI17" s="8"/>
      <c r="AJ17" s="8"/>
      <c r="AK17" s="19"/>
      <c r="AL17" s="7">
        <v>1</v>
      </c>
      <c r="AM17" s="8"/>
      <c r="AN17" s="8"/>
      <c r="AO17" s="8"/>
      <c r="AQ17" s="7">
        <v>1</v>
      </c>
      <c r="AR17" s="8"/>
      <c r="AS17" s="8">
        <v>1</v>
      </c>
      <c r="AT17" s="8">
        <v>1</v>
      </c>
      <c r="AU17" s="19">
        <v>1</v>
      </c>
      <c r="AV17" s="7">
        <v>1</v>
      </c>
      <c r="AW17" s="8"/>
      <c r="AX17" s="8">
        <v>0</v>
      </c>
      <c r="AY17" s="19">
        <v>1</v>
      </c>
      <c r="AZ17" s="1">
        <v>1</v>
      </c>
      <c r="BA17" s="8"/>
      <c r="BB17" s="8">
        <v>0</v>
      </c>
      <c r="BC17" s="7">
        <f t="shared" si="0"/>
        <v>12</v>
      </c>
      <c r="BD17" s="7">
        <f t="shared" si="5"/>
        <v>1</v>
      </c>
      <c r="BE17" s="2">
        <f t="shared" si="1"/>
        <v>1</v>
      </c>
      <c r="BF17" s="58">
        <v>0.01</v>
      </c>
      <c r="BG17" s="2">
        <f t="shared" si="2"/>
        <v>3</v>
      </c>
      <c r="BH17" s="39">
        <f t="shared" si="6"/>
        <v>3.7499999999999999E-2</v>
      </c>
      <c r="BI17" s="2">
        <f t="shared" si="3"/>
        <v>7</v>
      </c>
      <c r="BJ17" s="43">
        <f t="shared" si="4"/>
        <v>7.4999999999999997E-2</v>
      </c>
      <c r="BK17" s="45">
        <f t="shared" si="7"/>
        <v>0.1225</v>
      </c>
      <c r="BL17" s="19">
        <v>13</v>
      </c>
      <c r="BM17" s="62">
        <f t="shared" si="8"/>
        <v>0.18571428571428572</v>
      </c>
      <c r="BN17" s="45">
        <f t="shared" si="9"/>
        <v>0.2525</v>
      </c>
      <c r="BO17" s="2">
        <v>2</v>
      </c>
      <c r="BP17" s="2">
        <v>35</v>
      </c>
      <c r="BQ17" s="65">
        <f t="shared" si="10"/>
        <v>0.5</v>
      </c>
      <c r="BR17" s="45">
        <f t="shared" si="13"/>
        <v>0.47249999999999998</v>
      </c>
      <c r="BS17" s="19">
        <v>2</v>
      </c>
    </row>
    <row r="18" spans="1:71" s="70" customFormat="1">
      <c r="A18" s="69">
        <v>16</v>
      </c>
      <c r="B18" s="69">
        <v>361289</v>
      </c>
      <c r="C18" s="46">
        <v>0</v>
      </c>
      <c r="D18" s="53"/>
      <c r="E18" s="57"/>
      <c r="F18" s="46">
        <v>0</v>
      </c>
      <c r="G18" s="53"/>
      <c r="H18" s="53"/>
      <c r="I18" s="57"/>
      <c r="J18" s="46">
        <v>1</v>
      </c>
      <c r="K18" s="53"/>
      <c r="L18" s="53"/>
      <c r="M18" s="57"/>
      <c r="N18" s="46">
        <v>1</v>
      </c>
      <c r="O18" s="53"/>
      <c r="P18" s="53"/>
      <c r="Q18" s="57"/>
      <c r="R18" s="46">
        <v>0</v>
      </c>
      <c r="S18" s="53"/>
      <c r="T18" s="53"/>
      <c r="U18" s="57"/>
      <c r="V18" s="46">
        <v>0</v>
      </c>
      <c r="W18" s="53"/>
      <c r="X18" s="53"/>
      <c r="Y18" s="57"/>
      <c r="Z18" s="46">
        <v>0</v>
      </c>
      <c r="AA18" s="53"/>
      <c r="AB18" s="53"/>
      <c r="AC18" s="57"/>
      <c r="AD18" s="46">
        <v>0</v>
      </c>
      <c r="AE18" s="53"/>
      <c r="AF18" s="53"/>
      <c r="AG18" s="57"/>
      <c r="AH18" s="46">
        <v>0</v>
      </c>
      <c r="AI18" s="53"/>
      <c r="AJ18" s="53"/>
      <c r="AK18" s="57"/>
      <c r="AL18" s="46">
        <v>0</v>
      </c>
      <c r="AM18" s="53"/>
      <c r="AN18" s="53"/>
      <c r="AO18" s="53"/>
      <c r="AQ18" s="46">
        <v>0</v>
      </c>
      <c r="AR18" s="53"/>
      <c r="AS18" s="53"/>
      <c r="AT18" s="53"/>
      <c r="AU18" s="57"/>
      <c r="AV18" s="46">
        <v>0</v>
      </c>
      <c r="AW18" s="53"/>
      <c r="AX18" s="53"/>
      <c r="AY18" s="57"/>
      <c r="AZ18" s="70">
        <v>0</v>
      </c>
      <c r="BA18" s="53"/>
      <c r="BB18" s="53"/>
      <c r="BC18" s="46">
        <f t="shared" si="0"/>
        <v>2</v>
      </c>
      <c r="BD18" s="46">
        <f t="shared" si="5"/>
        <v>11</v>
      </c>
      <c r="BE18" s="69">
        <f t="shared" si="1"/>
        <v>0</v>
      </c>
      <c r="BF18" s="53"/>
      <c r="BG18" s="69">
        <f t="shared" si="2"/>
        <v>0</v>
      </c>
      <c r="BH18" s="72">
        <f t="shared" si="6"/>
        <v>0</v>
      </c>
      <c r="BI18" s="69">
        <f t="shared" si="3"/>
        <v>0</v>
      </c>
      <c r="BJ18" s="87">
        <f t="shared" si="4"/>
        <v>0</v>
      </c>
      <c r="BK18" s="75">
        <f t="shared" si="7"/>
        <v>0</v>
      </c>
      <c r="BL18" s="57"/>
      <c r="BM18" s="74">
        <f t="shared" si="8"/>
        <v>0</v>
      </c>
      <c r="BN18" s="75">
        <f t="shared" si="9"/>
        <v>0</v>
      </c>
      <c r="BO18" s="69" t="s">
        <v>62</v>
      </c>
      <c r="BP18" s="69"/>
      <c r="BQ18" s="85">
        <f t="shared" si="10"/>
        <v>0</v>
      </c>
      <c r="BR18" s="75"/>
      <c r="BS18" s="57" t="s">
        <v>62</v>
      </c>
    </row>
    <row r="19" spans="1:71">
      <c r="A19" s="2">
        <v>17</v>
      </c>
      <c r="B19" s="2">
        <v>361263</v>
      </c>
      <c r="C19" s="7">
        <v>1</v>
      </c>
      <c r="D19" s="8">
        <v>1</v>
      </c>
      <c r="E19" s="19">
        <v>1</v>
      </c>
      <c r="F19" s="7">
        <v>1</v>
      </c>
      <c r="G19" s="8">
        <v>3</v>
      </c>
      <c r="H19" s="8">
        <v>0</v>
      </c>
      <c r="I19" s="19">
        <v>1</v>
      </c>
      <c r="J19" s="7">
        <v>1</v>
      </c>
      <c r="K19" s="8">
        <v>5</v>
      </c>
      <c r="L19" s="8">
        <v>1</v>
      </c>
      <c r="M19" s="19">
        <v>1</v>
      </c>
      <c r="N19" s="7">
        <v>1</v>
      </c>
      <c r="O19" s="8">
        <v>2</v>
      </c>
      <c r="P19" s="8">
        <v>1</v>
      </c>
      <c r="Q19" s="19">
        <v>1</v>
      </c>
      <c r="R19" s="7">
        <v>1</v>
      </c>
      <c r="S19" s="8">
        <v>2</v>
      </c>
      <c r="T19" s="8">
        <v>1</v>
      </c>
      <c r="U19" s="19">
        <v>1</v>
      </c>
      <c r="V19" s="7">
        <v>1</v>
      </c>
      <c r="W19" s="8">
        <v>3</v>
      </c>
      <c r="X19" s="8">
        <v>1</v>
      </c>
      <c r="Y19" s="19">
        <v>1</v>
      </c>
      <c r="Z19" s="7">
        <v>1</v>
      </c>
      <c r="AA19" s="8">
        <v>2</v>
      </c>
      <c r="AB19" s="8">
        <v>1</v>
      </c>
      <c r="AC19" s="19">
        <v>1</v>
      </c>
      <c r="AD19" s="7">
        <v>1</v>
      </c>
      <c r="AE19" s="8">
        <v>2</v>
      </c>
      <c r="AF19" s="8">
        <v>1</v>
      </c>
      <c r="AG19" s="19">
        <v>1</v>
      </c>
      <c r="AH19" s="7">
        <v>1</v>
      </c>
      <c r="AI19" s="8"/>
      <c r="AJ19" s="8">
        <v>1</v>
      </c>
      <c r="AK19" s="19"/>
      <c r="AL19" s="7">
        <v>1</v>
      </c>
      <c r="AM19" s="8"/>
      <c r="AN19" s="8">
        <v>1</v>
      </c>
      <c r="AO19" s="8"/>
      <c r="AQ19" s="7">
        <v>1</v>
      </c>
      <c r="AR19" s="8"/>
      <c r="AS19" s="8">
        <v>1</v>
      </c>
      <c r="AT19" s="8">
        <v>1</v>
      </c>
      <c r="AU19" s="19">
        <v>1</v>
      </c>
      <c r="AV19" s="7">
        <v>1</v>
      </c>
      <c r="AW19" s="8"/>
      <c r="AX19" s="8">
        <v>1</v>
      </c>
      <c r="AY19" s="19">
        <v>1</v>
      </c>
      <c r="AZ19" s="1">
        <v>1</v>
      </c>
      <c r="BA19" s="8"/>
      <c r="BB19" s="8">
        <v>1</v>
      </c>
      <c r="BC19" s="7">
        <f t="shared" si="0"/>
        <v>13</v>
      </c>
      <c r="BD19" s="7">
        <f t="shared" si="5"/>
        <v>0</v>
      </c>
      <c r="BE19" s="2">
        <f>SUM(D19,G19,K19,O19,S19,W19,AA19,AE19,AI19,AM19,AR19,AW19,BA19)</f>
        <v>20</v>
      </c>
      <c r="BF19" s="58">
        <v>0.05</v>
      </c>
      <c r="BG19" s="2">
        <f t="shared" si="2"/>
        <v>11</v>
      </c>
      <c r="BH19" s="39">
        <f t="shared" si="6"/>
        <v>0.13750000000000001</v>
      </c>
      <c r="BI19" s="2">
        <f t="shared" si="3"/>
        <v>11</v>
      </c>
      <c r="BJ19" s="43">
        <f t="shared" si="4"/>
        <v>0.11785714285714284</v>
      </c>
      <c r="BK19" s="45">
        <f t="shared" si="7"/>
        <v>0.3</v>
      </c>
      <c r="BL19" s="19">
        <v>50</v>
      </c>
      <c r="BM19" s="62">
        <f t="shared" si="8"/>
        <v>0.7142857142857143</v>
      </c>
      <c r="BN19" s="45">
        <f t="shared" si="9"/>
        <v>0.8</v>
      </c>
      <c r="BO19" s="2">
        <v>4.5</v>
      </c>
      <c r="BP19" s="2"/>
      <c r="BQ19" s="65">
        <f t="shared" si="10"/>
        <v>0</v>
      </c>
      <c r="BR19" s="45"/>
      <c r="BS19" s="19"/>
    </row>
    <row r="20" spans="1:71">
      <c r="A20" s="2">
        <v>18</v>
      </c>
      <c r="B20" s="2">
        <v>361280</v>
      </c>
      <c r="C20" s="7">
        <v>1</v>
      </c>
      <c r="D20" s="8"/>
      <c r="E20" s="19">
        <v>1</v>
      </c>
      <c r="F20" s="7">
        <v>1</v>
      </c>
      <c r="G20" s="8"/>
      <c r="H20" s="8">
        <v>0</v>
      </c>
      <c r="I20" s="19">
        <v>1</v>
      </c>
      <c r="J20" s="7">
        <v>1</v>
      </c>
      <c r="K20" s="8"/>
      <c r="L20" s="8">
        <v>0</v>
      </c>
      <c r="M20" s="19">
        <v>1</v>
      </c>
      <c r="N20" s="7">
        <v>1</v>
      </c>
      <c r="O20" s="8"/>
      <c r="P20" s="8">
        <v>1</v>
      </c>
      <c r="Q20" s="19">
        <v>1</v>
      </c>
      <c r="R20" s="7">
        <v>1</v>
      </c>
      <c r="S20" s="8"/>
      <c r="T20" s="8">
        <v>1</v>
      </c>
      <c r="U20" s="19">
        <v>1</v>
      </c>
      <c r="V20" s="7">
        <v>1</v>
      </c>
      <c r="W20" s="8"/>
      <c r="X20" s="8">
        <v>0</v>
      </c>
      <c r="Y20" s="19">
        <v>1</v>
      </c>
      <c r="Z20" s="7">
        <v>1</v>
      </c>
      <c r="AA20" s="8"/>
      <c r="AB20" s="8">
        <v>1</v>
      </c>
      <c r="AC20" s="19"/>
      <c r="AD20" s="7">
        <v>0</v>
      </c>
      <c r="AE20" s="8"/>
      <c r="AF20" s="8"/>
      <c r="AG20" s="19"/>
      <c r="AH20" s="7">
        <v>1</v>
      </c>
      <c r="AI20" s="8"/>
      <c r="AJ20" s="8">
        <v>1</v>
      </c>
      <c r="AK20" s="19"/>
      <c r="AL20" s="7">
        <v>1</v>
      </c>
      <c r="AM20" s="8"/>
      <c r="AN20" s="8">
        <v>1</v>
      </c>
      <c r="AO20" s="8">
        <v>1</v>
      </c>
      <c r="AQ20" s="7">
        <v>1</v>
      </c>
      <c r="AR20" s="8"/>
      <c r="AS20" s="8">
        <v>1</v>
      </c>
      <c r="AT20" s="8"/>
      <c r="AU20" s="19"/>
      <c r="AV20" s="7">
        <v>1</v>
      </c>
      <c r="AW20" s="8"/>
      <c r="AX20" s="8">
        <v>0</v>
      </c>
      <c r="AY20" s="19"/>
      <c r="AZ20" s="1">
        <v>1</v>
      </c>
      <c r="BA20" s="8"/>
      <c r="BB20" s="8">
        <v>1</v>
      </c>
      <c r="BC20" s="7">
        <f t="shared" si="0"/>
        <v>12</v>
      </c>
      <c r="BD20" s="7">
        <f t="shared" si="5"/>
        <v>1</v>
      </c>
      <c r="BE20" s="2">
        <f t="shared" si="1"/>
        <v>0</v>
      </c>
      <c r="BF20" s="8"/>
      <c r="BG20" s="2">
        <f t="shared" si="2"/>
        <v>7</v>
      </c>
      <c r="BH20" s="39">
        <f t="shared" si="6"/>
        <v>8.7499999999999994E-2</v>
      </c>
      <c r="BI20" s="2">
        <f t="shared" si="3"/>
        <v>7</v>
      </c>
      <c r="BJ20" s="43">
        <f t="shared" si="4"/>
        <v>7.4999999999999997E-2</v>
      </c>
      <c r="BK20" s="45">
        <f t="shared" si="7"/>
        <v>0.16249999999999998</v>
      </c>
      <c r="BL20" s="19">
        <v>39.5</v>
      </c>
      <c r="BM20" s="62">
        <f t="shared" si="8"/>
        <v>0.56428571428571428</v>
      </c>
      <c r="BN20" s="45">
        <f t="shared" si="9"/>
        <v>0.5575</v>
      </c>
      <c r="BO20" s="2">
        <v>3</v>
      </c>
      <c r="BP20" s="2"/>
      <c r="BQ20" s="65">
        <f t="shared" si="10"/>
        <v>0</v>
      </c>
      <c r="BR20" s="45"/>
      <c r="BS20" s="19"/>
    </row>
    <row r="21" spans="1:71">
      <c r="A21" s="2">
        <v>19</v>
      </c>
      <c r="B21" s="2">
        <v>348541</v>
      </c>
      <c r="C21" s="7">
        <v>1</v>
      </c>
      <c r="D21" s="8"/>
      <c r="E21" s="19">
        <v>1</v>
      </c>
      <c r="F21" s="7">
        <v>1</v>
      </c>
      <c r="G21" s="8"/>
      <c r="H21" s="8">
        <v>1</v>
      </c>
      <c r="I21" s="19">
        <v>1</v>
      </c>
      <c r="J21" s="7">
        <v>1</v>
      </c>
      <c r="K21" s="8"/>
      <c r="L21" s="8"/>
      <c r="M21" s="19">
        <v>1</v>
      </c>
      <c r="N21" s="7">
        <v>1</v>
      </c>
      <c r="O21" s="8"/>
      <c r="P21" s="8">
        <v>0</v>
      </c>
      <c r="Q21" s="19">
        <v>1</v>
      </c>
      <c r="R21" s="7">
        <v>1</v>
      </c>
      <c r="S21" s="8"/>
      <c r="T21" s="8"/>
      <c r="U21" s="19">
        <v>1</v>
      </c>
      <c r="V21" s="7">
        <v>1</v>
      </c>
      <c r="W21" s="8"/>
      <c r="X21" s="8">
        <v>0</v>
      </c>
      <c r="Y21" s="19">
        <v>1</v>
      </c>
      <c r="Z21" s="7">
        <v>1</v>
      </c>
      <c r="AA21" s="8"/>
      <c r="AB21" s="8">
        <v>0</v>
      </c>
      <c r="AC21" s="19">
        <v>1</v>
      </c>
      <c r="AD21" s="7">
        <v>1</v>
      </c>
      <c r="AE21" s="8"/>
      <c r="AF21" s="8"/>
      <c r="AG21" s="19">
        <v>1</v>
      </c>
      <c r="AH21" s="7">
        <v>1</v>
      </c>
      <c r="AI21" s="8"/>
      <c r="AJ21" s="8">
        <v>0</v>
      </c>
      <c r="AK21" s="19"/>
      <c r="AL21" s="7">
        <v>1</v>
      </c>
      <c r="AM21" s="8"/>
      <c r="AN21" s="8">
        <v>1</v>
      </c>
      <c r="AO21" s="8">
        <v>1</v>
      </c>
      <c r="AQ21" s="7">
        <v>1</v>
      </c>
      <c r="AR21" s="8"/>
      <c r="AS21" s="8">
        <v>1</v>
      </c>
      <c r="AT21" s="8">
        <v>1</v>
      </c>
      <c r="AU21" s="19">
        <v>1</v>
      </c>
      <c r="AV21" s="7">
        <v>1</v>
      </c>
      <c r="AW21" s="8"/>
      <c r="AX21" s="8">
        <v>0</v>
      </c>
      <c r="AY21" s="19"/>
      <c r="AZ21" s="1">
        <v>1</v>
      </c>
      <c r="BA21" s="8"/>
      <c r="BB21" s="8">
        <v>0</v>
      </c>
      <c r="BC21" s="7">
        <f t="shared" si="0"/>
        <v>13</v>
      </c>
      <c r="BD21" s="7">
        <f t="shared" si="5"/>
        <v>0</v>
      </c>
      <c r="BE21" s="2">
        <f t="shared" si="1"/>
        <v>0</v>
      </c>
      <c r="BF21" s="8"/>
      <c r="BG21" s="2">
        <f t="shared" si="2"/>
        <v>3</v>
      </c>
      <c r="BH21" s="39">
        <f t="shared" si="6"/>
        <v>3.7499999999999999E-2</v>
      </c>
      <c r="BI21" s="2">
        <f t="shared" si="3"/>
        <v>11</v>
      </c>
      <c r="BJ21" s="43">
        <f t="shared" si="4"/>
        <v>0.11785714285714284</v>
      </c>
      <c r="BK21" s="45">
        <f t="shared" si="7"/>
        <v>0.15535714285714283</v>
      </c>
      <c r="BL21" s="19">
        <v>18</v>
      </c>
      <c r="BM21" s="62">
        <f t="shared" si="8"/>
        <v>0.25714285714285712</v>
      </c>
      <c r="BN21" s="45">
        <f t="shared" si="9"/>
        <v>0.3353571428571428</v>
      </c>
      <c r="BO21" s="2">
        <v>2</v>
      </c>
      <c r="BP21" s="2">
        <v>9.25</v>
      </c>
      <c r="BQ21" s="65">
        <f t="shared" si="10"/>
        <v>0.13214285714285715</v>
      </c>
      <c r="BR21" s="45">
        <f t="shared" si="13"/>
        <v>0.24785714285714283</v>
      </c>
      <c r="BS21" s="19">
        <v>2</v>
      </c>
    </row>
    <row r="22" spans="1:71">
      <c r="A22" s="2">
        <v>20</v>
      </c>
      <c r="B22" s="2">
        <v>361350</v>
      </c>
      <c r="C22" s="7">
        <v>1</v>
      </c>
      <c r="D22" s="8"/>
      <c r="E22" s="19">
        <v>1</v>
      </c>
      <c r="F22" s="7">
        <v>1</v>
      </c>
      <c r="G22" s="8"/>
      <c r="H22" s="8">
        <v>1</v>
      </c>
      <c r="I22" s="19">
        <v>1</v>
      </c>
      <c r="J22" s="7">
        <v>1</v>
      </c>
      <c r="K22" s="8"/>
      <c r="L22" s="8">
        <v>0</v>
      </c>
      <c r="M22" s="19">
        <v>1</v>
      </c>
      <c r="N22" s="7">
        <v>1</v>
      </c>
      <c r="O22" s="8"/>
      <c r="P22" s="8">
        <v>1</v>
      </c>
      <c r="Q22" s="19">
        <v>1</v>
      </c>
      <c r="R22" s="7">
        <v>1</v>
      </c>
      <c r="S22" s="8"/>
      <c r="T22" s="8">
        <v>1</v>
      </c>
      <c r="U22" s="19">
        <v>1</v>
      </c>
      <c r="V22" s="7">
        <v>1</v>
      </c>
      <c r="W22" s="8"/>
      <c r="X22" s="8">
        <v>0</v>
      </c>
      <c r="Y22" s="19">
        <v>1</v>
      </c>
      <c r="Z22" s="7">
        <v>1</v>
      </c>
      <c r="AA22" s="8"/>
      <c r="AB22" s="8">
        <v>1</v>
      </c>
      <c r="AC22" s="19"/>
      <c r="AD22" s="7">
        <v>0</v>
      </c>
      <c r="AE22" s="8"/>
      <c r="AF22" s="8"/>
      <c r="AG22" s="19">
        <v>1</v>
      </c>
      <c r="AH22" s="7">
        <v>1</v>
      </c>
      <c r="AI22" s="8"/>
      <c r="AJ22" s="8">
        <v>0</v>
      </c>
      <c r="AK22" s="19">
        <v>1</v>
      </c>
      <c r="AL22" s="7">
        <v>1</v>
      </c>
      <c r="AM22" s="8"/>
      <c r="AN22" s="33">
        <v>2</v>
      </c>
      <c r="AO22" s="8">
        <v>1</v>
      </c>
      <c r="AQ22" s="7">
        <v>1</v>
      </c>
      <c r="AR22" s="8"/>
      <c r="AS22" s="8">
        <v>1</v>
      </c>
      <c r="AT22" s="8">
        <v>1</v>
      </c>
      <c r="AU22" s="19">
        <v>1</v>
      </c>
      <c r="AV22" s="7">
        <v>1</v>
      </c>
      <c r="AW22" s="8"/>
      <c r="AX22" s="8">
        <v>0</v>
      </c>
      <c r="AY22" s="19">
        <v>1</v>
      </c>
      <c r="AZ22" s="1">
        <v>1</v>
      </c>
      <c r="BA22" s="8"/>
      <c r="BB22" s="8">
        <v>1</v>
      </c>
      <c r="BC22" s="7">
        <f t="shared" si="0"/>
        <v>12</v>
      </c>
      <c r="BD22" s="7">
        <f>13-BC22</f>
        <v>1</v>
      </c>
      <c r="BE22" s="2">
        <f t="shared" si="1"/>
        <v>0</v>
      </c>
      <c r="BF22" s="8"/>
      <c r="BG22" s="2">
        <f>SUM(H22,L22,P22,T22,X22,AB22,AF22,AJ22,AN22,AS22,AX22,BB22)</f>
        <v>8</v>
      </c>
      <c r="BH22" s="39">
        <f t="shared" si="6"/>
        <v>0.1</v>
      </c>
      <c r="BI22" s="2">
        <f t="shared" si="3"/>
        <v>12</v>
      </c>
      <c r="BJ22" s="43">
        <f t="shared" si="4"/>
        <v>0.12857142857142856</v>
      </c>
      <c r="BK22" s="45">
        <f t="shared" si="7"/>
        <v>0.22857142857142856</v>
      </c>
      <c r="BL22" s="19">
        <v>35.5</v>
      </c>
      <c r="BM22" s="62">
        <f t="shared" si="8"/>
        <v>0.50714285714285712</v>
      </c>
      <c r="BN22" s="45">
        <f t="shared" si="9"/>
        <v>0.58357142857142852</v>
      </c>
      <c r="BO22" s="2">
        <v>3</v>
      </c>
      <c r="BP22" s="2"/>
      <c r="BQ22" s="65">
        <f t="shared" si="10"/>
        <v>0</v>
      </c>
      <c r="BR22" s="45"/>
      <c r="BS22" s="19"/>
    </row>
    <row r="23" spans="1:71">
      <c r="A23" s="2">
        <v>21</v>
      </c>
      <c r="B23" s="2">
        <v>361679</v>
      </c>
      <c r="C23" s="7">
        <v>0</v>
      </c>
      <c r="D23" s="8"/>
      <c r="E23" s="19"/>
      <c r="F23" s="7">
        <v>1</v>
      </c>
      <c r="G23" s="8"/>
      <c r="H23" s="8">
        <v>0</v>
      </c>
      <c r="I23" s="19">
        <v>0</v>
      </c>
      <c r="J23" s="7">
        <v>1</v>
      </c>
      <c r="K23" s="8"/>
      <c r="L23" s="8">
        <v>0</v>
      </c>
      <c r="M23" s="19">
        <v>0</v>
      </c>
      <c r="N23" s="7">
        <v>1</v>
      </c>
      <c r="O23" s="8"/>
      <c r="P23" s="8">
        <v>0</v>
      </c>
      <c r="Q23" s="19"/>
      <c r="R23" s="7">
        <v>1</v>
      </c>
      <c r="S23" s="8"/>
      <c r="T23" s="8">
        <v>0</v>
      </c>
      <c r="U23" s="19"/>
      <c r="V23" s="7">
        <v>1</v>
      </c>
      <c r="W23" s="8"/>
      <c r="X23" s="8">
        <v>1</v>
      </c>
      <c r="Y23" s="19">
        <v>1</v>
      </c>
      <c r="Z23" s="7">
        <v>1</v>
      </c>
      <c r="AA23" s="8"/>
      <c r="AB23" s="8"/>
      <c r="AC23" s="19">
        <v>1</v>
      </c>
      <c r="AD23" s="7">
        <v>1</v>
      </c>
      <c r="AE23" s="8"/>
      <c r="AF23" s="8">
        <v>0</v>
      </c>
      <c r="AG23" s="19"/>
      <c r="AH23" s="7">
        <v>1</v>
      </c>
      <c r="AI23" s="8"/>
      <c r="AJ23" s="8">
        <v>1</v>
      </c>
      <c r="AK23" s="19"/>
      <c r="AL23" s="7">
        <v>1</v>
      </c>
      <c r="AM23" s="8"/>
      <c r="AN23" s="8">
        <v>0</v>
      </c>
      <c r="AO23" s="8"/>
      <c r="AP23" s="19"/>
      <c r="AQ23" s="7">
        <v>1</v>
      </c>
      <c r="AR23" s="8"/>
      <c r="AS23" s="8">
        <v>0</v>
      </c>
      <c r="AT23" s="8"/>
      <c r="AU23" s="19"/>
      <c r="AV23" s="7">
        <v>1</v>
      </c>
      <c r="AW23" s="8"/>
      <c r="AX23" s="8">
        <v>0</v>
      </c>
      <c r="AY23" s="19"/>
      <c r="AZ23" s="1">
        <v>1</v>
      </c>
      <c r="BA23" s="8"/>
      <c r="BB23" s="8">
        <v>0</v>
      </c>
      <c r="BC23" s="7">
        <f t="shared" si="0"/>
        <v>12</v>
      </c>
      <c r="BD23" s="7">
        <f t="shared" si="5"/>
        <v>1</v>
      </c>
      <c r="BE23" s="2">
        <f t="shared" si="1"/>
        <v>0</v>
      </c>
      <c r="BF23" s="8"/>
      <c r="BG23" s="2">
        <f t="shared" si="2"/>
        <v>2</v>
      </c>
      <c r="BH23" s="39">
        <f t="shared" si="6"/>
        <v>2.5000000000000001E-2</v>
      </c>
      <c r="BI23" s="2">
        <f t="shared" si="3"/>
        <v>2</v>
      </c>
      <c r="BJ23" s="43">
        <f t="shared" si="4"/>
        <v>2.1428571428571429E-2</v>
      </c>
      <c r="BK23" s="45">
        <f t="shared" si="7"/>
        <v>4.642857142857143E-2</v>
      </c>
      <c r="BL23" s="19">
        <v>17</v>
      </c>
      <c r="BM23" s="62">
        <f t="shared" si="8"/>
        <v>0.24285714285714285</v>
      </c>
      <c r="BN23" s="45">
        <f t="shared" si="9"/>
        <v>0.21642857142857144</v>
      </c>
      <c r="BO23" s="2">
        <v>2</v>
      </c>
      <c r="BP23" s="2">
        <v>50.25</v>
      </c>
      <c r="BQ23" s="65">
        <f t="shared" si="10"/>
        <v>0.71785714285714286</v>
      </c>
      <c r="BR23" s="45">
        <f t="shared" si="13"/>
        <v>0.54892857142857143</v>
      </c>
      <c r="BS23" s="19">
        <v>3</v>
      </c>
    </row>
    <row r="24" spans="1:71">
      <c r="A24" s="2">
        <v>22</v>
      </c>
      <c r="B24" s="2">
        <v>361402</v>
      </c>
      <c r="C24" s="7">
        <v>1</v>
      </c>
      <c r="D24" s="8"/>
      <c r="E24" s="19"/>
      <c r="F24" s="7">
        <v>0</v>
      </c>
      <c r="G24" s="8"/>
      <c r="H24" s="8"/>
      <c r="I24" s="19">
        <v>0</v>
      </c>
      <c r="J24" s="7">
        <v>1</v>
      </c>
      <c r="K24" s="8"/>
      <c r="L24" s="8">
        <v>0</v>
      </c>
      <c r="M24" s="19"/>
      <c r="N24" s="7">
        <v>1</v>
      </c>
      <c r="O24" s="8"/>
      <c r="P24" s="8"/>
      <c r="Q24" s="19">
        <v>0</v>
      </c>
      <c r="R24" s="7">
        <v>1</v>
      </c>
      <c r="S24" s="8"/>
      <c r="T24" s="8">
        <v>0</v>
      </c>
      <c r="U24" s="19"/>
      <c r="V24" s="7">
        <v>1</v>
      </c>
      <c r="W24" s="8"/>
      <c r="X24" s="8">
        <v>0</v>
      </c>
      <c r="Y24" s="19"/>
      <c r="Z24" s="7">
        <v>1</v>
      </c>
      <c r="AA24" s="8"/>
      <c r="AB24" s="8">
        <v>0</v>
      </c>
      <c r="AC24" s="19">
        <v>1</v>
      </c>
      <c r="AD24" s="7">
        <v>1</v>
      </c>
      <c r="AE24" s="8"/>
      <c r="AF24" s="8">
        <v>0</v>
      </c>
      <c r="AG24" s="19"/>
      <c r="AH24" s="7">
        <v>1</v>
      </c>
      <c r="AI24" s="8"/>
      <c r="AJ24" s="8"/>
      <c r="AK24" s="19"/>
      <c r="AL24" s="7">
        <v>1</v>
      </c>
      <c r="AM24" s="8"/>
      <c r="AN24" s="8"/>
      <c r="AO24" s="8"/>
      <c r="AP24" s="19"/>
      <c r="AQ24" s="7">
        <v>1</v>
      </c>
      <c r="AR24" s="8"/>
      <c r="AS24" s="8"/>
      <c r="AT24" s="8"/>
      <c r="AU24" s="19">
        <v>1</v>
      </c>
      <c r="AV24" s="7">
        <v>1</v>
      </c>
      <c r="AW24" s="8"/>
      <c r="AX24" s="8"/>
      <c r="AY24" s="19"/>
      <c r="AZ24" s="1">
        <v>1</v>
      </c>
      <c r="BA24" s="8"/>
      <c r="BB24" s="8">
        <v>0</v>
      </c>
      <c r="BC24" s="7">
        <f t="shared" si="0"/>
        <v>12</v>
      </c>
      <c r="BD24" s="7">
        <f t="shared" si="5"/>
        <v>1</v>
      </c>
      <c r="BE24" s="2">
        <f t="shared" si="1"/>
        <v>0</v>
      </c>
      <c r="BF24" s="8"/>
      <c r="BG24" s="2">
        <f t="shared" si="2"/>
        <v>0</v>
      </c>
      <c r="BH24" s="39">
        <f t="shared" si="6"/>
        <v>0</v>
      </c>
      <c r="BI24" s="2">
        <f t="shared" si="3"/>
        <v>2</v>
      </c>
      <c r="BJ24" s="43">
        <f t="shared" si="4"/>
        <v>2.1428571428571429E-2</v>
      </c>
      <c r="BK24" s="45">
        <f t="shared" si="7"/>
        <v>2.1428571428571429E-2</v>
      </c>
      <c r="BL24" s="19">
        <v>12</v>
      </c>
      <c r="BM24" s="62">
        <f t="shared" si="8"/>
        <v>0.17142857142857143</v>
      </c>
      <c r="BN24" s="45">
        <f t="shared" si="9"/>
        <v>0.14142857142857143</v>
      </c>
      <c r="BO24" s="2">
        <v>2</v>
      </c>
      <c r="BP24" s="2"/>
      <c r="BQ24" s="65">
        <f t="shared" si="10"/>
        <v>0</v>
      </c>
      <c r="BR24" s="45">
        <f t="shared" si="13"/>
        <v>2.1428571428571429E-2</v>
      </c>
      <c r="BS24" s="57" t="s">
        <v>62</v>
      </c>
    </row>
    <row r="25" spans="1:71" s="70" customFormat="1">
      <c r="A25" s="69">
        <v>23</v>
      </c>
      <c r="B25" s="69">
        <v>361339</v>
      </c>
      <c r="C25" s="46">
        <v>0</v>
      </c>
      <c r="D25" s="53"/>
      <c r="E25" s="57"/>
      <c r="F25" s="46">
        <v>0</v>
      </c>
      <c r="G25" s="53"/>
      <c r="H25" s="53"/>
      <c r="I25" s="57"/>
      <c r="J25" s="46">
        <v>1</v>
      </c>
      <c r="K25" s="53"/>
      <c r="L25" s="53"/>
      <c r="M25" s="57"/>
      <c r="N25" s="46">
        <v>0</v>
      </c>
      <c r="O25" s="53"/>
      <c r="P25" s="53"/>
      <c r="Q25" s="57"/>
      <c r="R25" s="46">
        <v>0</v>
      </c>
      <c r="S25" s="53"/>
      <c r="T25" s="53"/>
      <c r="U25" s="57"/>
      <c r="V25" s="46">
        <v>0</v>
      </c>
      <c r="W25" s="53"/>
      <c r="X25" s="53"/>
      <c r="Y25" s="57"/>
      <c r="Z25" s="46">
        <v>0</v>
      </c>
      <c r="AA25" s="53"/>
      <c r="AB25" s="53"/>
      <c r="AC25" s="57"/>
      <c r="AD25" s="46">
        <v>0</v>
      </c>
      <c r="AE25" s="53"/>
      <c r="AF25" s="53"/>
      <c r="AG25" s="57"/>
      <c r="AH25" s="46">
        <v>0</v>
      </c>
      <c r="AI25" s="53"/>
      <c r="AJ25" s="53"/>
      <c r="AK25" s="57"/>
      <c r="AL25" s="46">
        <v>0</v>
      </c>
      <c r="AM25" s="53"/>
      <c r="AN25" s="53"/>
      <c r="AO25" s="53"/>
      <c r="AP25" s="57"/>
      <c r="AQ25" s="46">
        <v>0</v>
      </c>
      <c r="AR25" s="53"/>
      <c r="AS25" s="53"/>
      <c r="AT25" s="53"/>
      <c r="AU25" s="57"/>
      <c r="AV25" s="46">
        <v>0</v>
      </c>
      <c r="AW25" s="53"/>
      <c r="AX25" s="53"/>
      <c r="AY25" s="57"/>
      <c r="AZ25" s="70">
        <v>0</v>
      </c>
      <c r="BA25" s="53"/>
      <c r="BB25" s="53"/>
      <c r="BC25" s="46">
        <f t="shared" si="0"/>
        <v>1</v>
      </c>
      <c r="BD25" s="46">
        <f t="shared" si="5"/>
        <v>12</v>
      </c>
      <c r="BE25" s="69">
        <f t="shared" si="1"/>
        <v>0</v>
      </c>
      <c r="BF25" s="53"/>
      <c r="BG25" s="79">
        <f t="shared" si="2"/>
        <v>0</v>
      </c>
      <c r="BH25" s="72">
        <f t="shared" si="6"/>
        <v>0</v>
      </c>
      <c r="BI25" s="79">
        <f t="shared" si="3"/>
        <v>0</v>
      </c>
      <c r="BJ25" s="87">
        <f t="shared" si="4"/>
        <v>0</v>
      </c>
      <c r="BK25" s="75">
        <f t="shared" si="7"/>
        <v>0</v>
      </c>
      <c r="BL25" s="57"/>
      <c r="BM25" s="74">
        <f t="shared" si="8"/>
        <v>0</v>
      </c>
      <c r="BN25" s="75">
        <f t="shared" si="9"/>
        <v>0</v>
      </c>
      <c r="BO25" s="69" t="s">
        <v>62</v>
      </c>
      <c r="BP25" s="69"/>
      <c r="BQ25" s="85">
        <f t="shared" si="10"/>
        <v>0</v>
      </c>
      <c r="BR25" s="75"/>
      <c r="BS25" s="57" t="s">
        <v>62</v>
      </c>
    </row>
    <row r="26" spans="1:71">
      <c r="B26" s="1">
        <v>356822</v>
      </c>
      <c r="AG26" s="8"/>
      <c r="AH26" s="35">
        <v>1</v>
      </c>
      <c r="AJ26" s="1">
        <v>0</v>
      </c>
      <c r="AL26" s="7">
        <v>1</v>
      </c>
      <c r="AN26" s="1">
        <v>1</v>
      </c>
      <c r="AO26" s="1">
        <v>1</v>
      </c>
      <c r="AQ26" s="1">
        <v>1</v>
      </c>
      <c r="AS26" s="1">
        <v>1</v>
      </c>
      <c r="AT26" s="1">
        <v>1</v>
      </c>
      <c r="AU26" s="1">
        <v>1</v>
      </c>
      <c r="AV26" s="1">
        <v>1</v>
      </c>
      <c r="AX26" s="1">
        <v>0</v>
      </c>
      <c r="AZ26" s="1">
        <v>0</v>
      </c>
      <c r="BC26" s="7">
        <f t="shared" si="0"/>
        <v>4</v>
      </c>
      <c r="BD26" s="7">
        <f>5-BC26</f>
        <v>1</v>
      </c>
      <c r="BE26" s="2">
        <f t="shared" si="1"/>
        <v>0</v>
      </c>
      <c r="BG26" s="1">
        <f>SUM(AJ26,AN26,AS26,AX26,BB26)</f>
        <v>2</v>
      </c>
      <c r="BH26" s="40">
        <f>BG26/5*15/100</f>
        <v>0.06</v>
      </c>
      <c r="BI26" s="1">
        <f>SUM(AO26,AP26,AT26,AU26,AY26,AK26)</f>
        <v>3</v>
      </c>
      <c r="BJ26" s="40">
        <f>BI26/6*15/100</f>
        <v>7.4999999999999997E-2</v>
      </c>
      <c r="BK26" s="45">
        <f t="shared" si="7"/>
        <v>0.13500000000000001</v>
      </c>
      <c r="BL26" s="1">
        <v>12</v>
      </c>
      <c r="BM26" s="62">
        <f t="shared" si="8"/>
        <v>0.17142857142857143</v>
      </c>
      <c r="BN26" s="45">
        <f t="shared" si="9"/>
        <v>0.255</v>
      </c>
      <c r="BO26" s="1">
        <v>2</v>
      </c>
      <c r="BQ26" s="65">
        <f t="shared" si="10"/>
        <v>0</v>
      </c>
      <c r="BR26" s="45">
        <f t="shared" si="13"/>
        <v>0.13500000000000001</v>
      </c>
      <c r="BS26" s="70" t="s">
        <v>62</v>
      </c>
    </row>
    <row r="27" spans="1:71">
      <c r="B27" s="1">
        <v>355367</v>
      </c>
      <c r="AG27" s="8"/>
      <c r="AH27" s="35">
        <v>1</v>
      </c>
      <c r="AJ27" s="1">
        <v>0</v>
      </c>
      <c r="AL27" s="7">
        <v>1</v>
      </c>
      <c r="AN27" s="1">
        <v>1</v>
      </c>
      <c r="AO27" s="1">
        <v>1</v>
      </c>
      <c r="AQ27" s="1">
        <v>1</v>
      </c>
      <c r="AS27" s="1">
        <v>0</v>
      </c>
      <c r="AT27" s="1">
        <v>1</v>
      </c>
      <c r="AU27" s="1">
        <v>1</v>
      </c>
      <c r="AV27" s="1">
        <v>1</v>
      </c>
      <c r="AX27" s="1">
        <v>0</v>
      </c>
      <c r="AY27" s="1">
        <v>1</v>
      </c>
      <c r="AZ27" s="1">
        <v>1</v>
      </c>
      <c r="BB27" s="1">
        <v>0</v>
      </c>
      <c r="BC27" s="7">
        <f t="shared" si="0"/>
        <v>5</v>
      </c>
      <c r="BD27" s="7">
        <f>5-BC27</f>
        <v>0</v>
      </c>
      <c r="BE27" s="2">
        <f t="shared" si="1"/>
        <v>0</v>
      </c>
      <c r="BG27" s="1">
        <f>SUM(AJ27,AN27,AS27,AX27,BB27)</f>
        <v>1</v>
      </c>
      <c r="BH27" s="39">
        <f>BG27/5*15/100</f>
        <v>0.03</v>
      </c>
      <c r="BI27" s="1">
        <f>SUM(AO27,AP27,AT27,AU27,AY27,AK27)</f>
        <v>4</v>
      </c>
      <c r="BJ27" s="39">
        <f>BI27/6*15/100</f>
        <v>0.1</v>
      </c>
      <c r="BK27" s="45">
        <f t="shared" si="7"/>
        <v>0.13</v>
      </c>
      <c r="BL27" s="1">
        <v>15</v>
      </c>
      <c r="BM27" s="62">
        <f t="shared" si="8"/>
        <v>0.21428571428571427</v>
      </c>
      <c r="BN27" s="45">
        <f t="shared" si="9"/>
        <v>0.28000000000000003</v>
      </c>
      <c r="BO27" s="1">
        <v>2</v>
      </c>
      <c r="BP27" s="1">
        <v>7.5</v>
      </c>
      <c r="BQ27" s="65">
        <f t="shared" si="10"/>
        <v>0.10714285714285714</v>
      </c>
      <c r="BR27" s="45">
        <f t="shared" si="13"/>
        <v>0.20500000000000002</v>
      </c>
      <c r="BS27" s="1">
        <v>2</v>
      </c>
    </row>
  </sheetData>
  <mergeCells count="32">
    <mergeCell ref="AH1:AK1"/>
    <mergeCell ref="A1:A2"/>
    <mergeCell ref="B1:B2"/>
    <mergeCell ref="C1:E1"/>
    <mergeCell ref="F1:I1"/>
    <mergeCell ref="J1:M1"/>
    <mergeCell ref="N1:Q1"/>
    <mergeCell ref="R1:U1"/>
    <mergeCell ref="V1:Y1"/>
    <mergeCell ref="Z1:AC1"/>
    <mergeCell ref="AD1:AG1"/>
    <mergeCell ref="BK1:BK2"/>
    <mergeCell ref="AL1:AP1"/>
    <mergeCell ref="AQ1:AU1"/>
    <mergeCell ref="AV1:AY1"/>
    <mergeCell ref="AZ1:BB1"/>
    <mergeCell ref="BC1:BC2"/>
    <mergeCell ref="BE1:BE2"/>
    <mergeCell ref="BD1:BD2"/>
    <mergeCell ref="BF1:BF2"/>
    <mergeCell ref="BG1:BG2"/>
    <mergeCell ref="BH1:BH2"/>
    <mergeCell ref="BI1:BI2"/>
    <mergeCell ref="BJ1:BJ2"/>
    <mergeCell ref="BR1:BR2"/>
    <mergeCell ref="BS1:BS2"/>
    <mergeCell ref="BL1:BL2"/>
    <mergeCell ref="BM1:BM2"/>
    <mergeCell ref="BN1:BN2"/>
    <mergeCell ref="BO1:BO2"/>
    <mergeCell ref="BP1:BP2"/>
    <mergeCell ref="BQ1:BQ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S27"/>
  <sheetViews>
    <sheetView workbookViewId="0">
      <pane xSplit="2" ySplit="27" topLeftCell="C28" activePane="bottomRight" state="frozen"/>
      <selection activeCell="Z22" sqref="Z22"/>
      <selection pane="topRight" activeCell="Z22" sqref="Z22"/>
      <selection pane="bottomLeft" activeCell="Z22" sqref="Z22"/>
      <selection pane="bottomRight" activeCell="E38" sqref="E38"/>
    </sheetView>
  </sheetViews>
  <sheetFormatPr defaultRowHeight="10.199999999999999"/>
  <cols>
    <col min="1" max="1" width="3.09765625" style="1" customWidth="1"/>
    <col min="2" max="2" width="13.09765625" style="1" customWidth="1"/>
    <col min="3" max="3" width="7.8984375" style="1" customWidth="1"/>
    <col min="4" max="4" width="9.09765625" style="1" customWidth="1"/>
    <col min="5" max="5" width="6.8984375" style="1" customWidth="1"/>
    <col min="6" max="7" width="8.796875" style="1"/>
    <col min="8" max="8" width="11" style="1" customWidth="1"/>
    <col min="9" max="9" width="6.8984375" style="1" customWidth="1"/>
    <col min="10" max="11" width="8.796875" style="1"/>
    <col min="12" max="12" width="13.19921875" style="1" customWidth="1"/>
    <col min="13" max="13" width="6.69921875" style="1" customWidth="1"/>
    <col min="14" max="56" width="8.796875" style="1"/>
    <col min="57" max="57" width="11.3984375" style="1" customWidth="1"/>
    <col min="58" max="58" width="11.8984375" style="1" customWidth="1"/>
    <col min="59" max="59" width="10.296875" style="1" customWidth="1"/>
    <col min="60" max="60" width="11.8984375" style="1" customWidth="1"/>
    <col min="61" max="61" width="10.296875" style="1" customWidth="1"/>
    <col min="62" max="62" width="11" style="1" customWidth="1"/>
    <col min="63" max="63" width="19.5" style="1" customWidth="1"/>
    <col min="64" max="64" width="10.8984375" style="1" customWidth="1"/>
    <col min="65" max="65" width="11.5" style="1" customWidth="1"/>
    <col min="66" max="66" width="11" style="1" customWidth="1"/>
    <col min="67" max="67" width="10.59765625" style="1" customWidth="1"/>
    <col min="68" max="68" width="11.59765625" style="1" customWidth="1"/>
    <col min="69" max="69" width="10.5" style="1" customWidth="1"/>
    <col min="70" max="70" width="10.69921875" style="1" customWidth="1"/>
    <col min="71" max="71" width="11.69921875" style="1" customWidth="1"/>
    <col min="72" max="16384" width="8.796875" style="1"/>
  </cols>
  <sheetData>
    <row r="1" spans="1:71" s="13" customFormat="1" ht="13.8" customHeight="1">
      <c r="A1" s="104" t="s">
        <v>32</v>
      </c>
      <c r="B1" s="101" t="s">
        <v>0</v>
      </c>
      <c r="C1" s="112" t="s">
        <v>1</v>
      </c>
      <c r="D1" s="112"/>
      <c r="E1" s="112"/>
      <c r="F1" s="109" t="s">
        <v>5</v>
      </c>
      <c r="G1" s="109"/>
      <c r="H1" s="109"/>
      <c r="I1" s="109"/>
      <c r="J1" s="109" t="s">
        <v>8</v>
      </c>
      <c r="K1" s="109"/>
      <c r="L1" s="109"/>
      <c r="M1" s="109"/>
      <c r="N1" s="109" t="s">
        <v>11</v>
      </c>
      <c r="O1" s="109"/>
      <c r="P1" s="109"/>
      <c r="Q1" s="109"/>
      <c r="R1" s="109" t="s">
        <v>12</v>
      </c>
      <c r="S1" s="109"/>
      <c r="T1" s="109"/>
      <c r="U1" s="109"/>
      <c r="V1" s="109" t="s">
        <v>14</v>
      </c>
      <c r="W1" s="109"/>
      <c r="X1" s="109"/>
      <c r="Y1" s="109"/>
      <c r="Z1" s="109" t="s">
        <v>15</v>
      </c>
      <c r="AA1" s="109"/>
      <c r="AB1" s="109"/>
      <c r="AC1" s="109"/>
      <c r="AD1" s="109" t="s">
        <v>16</v>
      </c>
      <c r="AE1" s="109"/>
      <c r="AF1" s="109"/>
      <c r="AG1" s="109"/>
      <c r="AH1" s="109" t="s">
        <v>17</v>
      </c>
      <c r="AI1" s="109"/>
      <c r="AJ1" s="109"/>
      <c r="AK1" s="109"/>
      <c r="AL1" s="109" t="s">
        <v>18</v>
      </c>
      <c r="AM1" s="109"/>
      <c r="AN1" s="109"/>
      <c r="AO1" s="109"/>
      <c r="AP1" s="109"/>
      <c r="AQ1" s="109" t="s">
        <v>19</v>
      </c>
      <c r="AR1" s="109"/>
      <c r="AS1" s="109"/>
      <c r="AT1" s="109"/>
      <c r="AU1" s="109"/>
      <c r="AV1" s="109" t="s">
        <v>20</v>
      </c>
      <c r="AW1" s="109"/>
      <c r="AX1" s="109"/>
      <c r="AY1" s="109"/>
      <c r="AZ1" s="109" t="s">
        <v>21</v>
      </c>
      <c r="BA1" s="109"/>
      <c r="BB1" s="109"/>
      <c r="BC1" s="110" t="s">
        <v>31</v>
      </c>
      <c r="BD1" s="113" t="s">
        <v>61</v>
      </c>
      <c r="BE1" s="107" t="s">
        <v>33</v>
      </c>
      <c r="BF1" s="107" t="s">
        <v>22</v>
      </c>
      <c r="BG1" s="107" t="s">
        <v>34</v>
      </c>
      <c r="BH1" s="107" t="s">
        <v>23</v>
      </c>
      <c r="BI1" s="107" t="s">
        <v>35</v>
      </c>
      <c r="BJ1" s="107" t="s">
        <v>24</v>
      </c>
      <c r="BK1" s="107" t="s">
        <v>25</v>
      </c>
      <c r="BL1" s="101" t="s">
        <v>26</v>
      </c>
      <c r="BM1" s="103" t="s">
        <v>30</v>
      </c>
      <c r="BN1" s="101" t="s">
        <v>27</v>
      </c>
      <c r="BO1" s="103" t="s">
        <v>53</v>
      </c>
      <c r="BP1" s="101" t="s">
        <v>28</v>
      </c>
      <c r="BQ1" s="102" t="s">
        <v>29</v>
      </c>
      <c r="BR1" s="101" t="s">
        <v>27</v>
      </c>
      <c r="BS1" s="103" t="s">
        <v>52</v>
      </c>
    </row>
    <row r="2" spans="1:71" s="13" customFormat="1" ht="13.2" customHeight="1">
      <c r="A2" s="105"/>
      <c r="B2" s="101"/>
      <c r="C2" s="4" t="s">
        <v>2</v>
      </c>
      <c r="D2" s="3" t="s">
        <v>3</v>
      </c>
      <c r="E2" s="3" t="s">
        <v>4</v>
      </c>
      <c r="F2" s="4" t="s">
        <v>2</v>
      </c>
      <c r="G2" s="4" t="s">
        <v>3</v>
      </c>
      <c r="H2" s="4" t="s">
        <v>6</v>
      </c>
      <c r="I2" s="4" t="s">
        <v>7</v>
      </c>
      <c r="J2" s="4" t="s">
        <v>2</v>
      </c>
      <c r="K2" s="4" t="s">
        <v>3</v>
      </c>
      <c r="L2" s="4" t="s">
        <v>6</v>
      </c>
      <c r="M2" s="4" t="s">
        <v>9</v>
      </c>
      <c r="N2" s="4" t="s">
        <v>2</v>
      </c>
      <c r="O2" s="4" t="s">
        <v>3</v>
      </c>
      <c r="P2" s="4" t="s">
        <v>6</v>
      </c>
      <c r="Q2" s="4" t="s">
        <v>10</v>
      </c>
      <c r="R2" s="4" t="s">
        <v>2</v>
      </c>
      <c r="S2" s="4" t="s">
        <v>3</v>
      </c>
      <c r="T2" s="4" t="s">
        <v>6</v>
      </c>
      <c r="U2" s="4" t="s">
        <v>13</v>
      </c>
      <c r="V2" s="4" t="s">
        <v>2</v>
      </c>
      <c r="W2" s="4" t="s">
        <v>3</v>
      </c>
      <c r="X2" s="4" t="s">
        <v>6</v>
      </c>
      <c r="Y2" s="4" t="s">
        <v>36</v>
      </c>
      <c r="Z2" s="4" t="s">
        <v>2</v>
      </c>
      <c r="AA2" s="4" t="s">
        <v>3</v>
      </c>
      <c r="AB2" s="4" t="s">
        <v>6</v>
      </c>
      <c r="AC2" s="4" t="s">
        <v>37</v>
      </c>
      <c r="AD2" s="4" t="s">
        <v>2</v>
      </c>
      <c r="AE2" s="4" t="s">
        <v>3</v>
      </c>
      <c r="AF2" s="4" t="s">
        <v>6</v>
      </c>
      <c r="AG2" s="4" t="s">
        <v>38</v>
      </c>
      <c r="AH2" s="4" t="s">
        <v>2</v>
      </c>
      <c r="AI2" s="4" t="s">
        <v>3</v>
      </c>
      <c r="AJ2" s="4" t="s">
        <v>6</v>
      </c>
      <c r="AK2" s="4" t="s">
        <v>39</v>
      </c>
      <c r="AL2" s="4" t="s">
        <v>2</v>
      </c>
      <c r="AM2" s="4" t="s">
        <v>3</v>
      </c>
      <c r="AN2" s="4" t="s">
        <v>6</v>
      </c>
      <c r="AO2" s="38" t="s">
        <v>40</v>
      </c>
      <c r="AP2" s="38" t="s">
        <v>41</v>
      </c>
      <c r="AQ2" s="4" t="s">
        <v>2</v>
      </c>
      <c r="AR2" s="4" t="s">
        <v>3</v>
      </c>
      <c r="AS2" s="4" t="s">
        <v>6</v>
      </c>
      <c r="AT2" s="36" t="s">
        <v>59</v>
      </c>
      <c r="AU2" s="36" t="s">
        <v>60</v>
      </c>
      <c r="AV2" s="4" t="s">
        <v>2</v>
      </c>
      <c r="AW2" s="4" t="s">
        <v>3</v>
      </c>
      <c r="AX2" s="4" t="s">
        <v>6</v>
      </c>
      <c r="AY2" s="29" t="s">
        <v>42</v>
      </c>
      <c r="AZ2" s="4" t="s">
        <v>2</v>
      </c>
      <c r="BA2" s="4" t="s">
        <v>3</v>
      </c>
      <c r="BB2" s="4" t="s">
        <v>6</v>
      </c>
      <c r="BC2" s="111"/>
      <c r="BD2" s="105"/>
      <c r="BE2" s="108"/>
      <c r="BF2" s="108"/>
      <c r="BG2" s="108"/>
      <c r="BH2" s="108"/>
      <c r="BI2" s="108"/>
      <c r="BJ2" s="108"/>
      <c r="BK2" s="108"/>
      <c r="BL2" s="101"/>
      <c r="BM2" s="103"/>
      <c r="BN2" s="101"/>
      <c r="BO2" s="103"/>
      <c r="BP2" s="101"/>
      <c r="BQ2" s="106"/>
      <c r="BR2" s="102"/>
      <c r="BS2" s="103"/>
    </row>
    <row r="3" spans="1:71">
      <c r="A3" s="2">
        <v>1</v>
      </c>
      <c r="B3" s="15">
        <v>355056</v>
      </c>
      <c r="C3" s="1">
        <v>1</v>
      </c>
      <c r="D3" s="6"/>
      <c r="E3" s="16"/>
      <c r="F3" s="17">
        <v>0</v>
      </c>
      <c r="G3" s="6"/>
      <c r="H3" s="6"/>
      <c r="I3" s="16">
        <v>1</v>
      </c>
      <c r="J3" s="17">
        <v>1</v>
      </c>
      <c r="K3" s="6">
        <v>2</v>
      </c>
      <c r="L3" s="6">
        <v>0</v>
      </c>
      <c r="M3" s="16">
        <v>1</v>
      </c>
      <c r="N3" s="17">
        <v>1</v>
      </c>
      <c r="O3" s="6"/>
      <c r="P3" s="6">
        <v>1</v>
      </c>
      <c r="Q3" s="16">
        <v>0</v>
      </c>
      <c r="R3" s="17">
        <v>1</v>
      </c>
      <c r="S3" s="6"/>
      <c r="T3" s="6">
        <v>0</v>
      </c>
      <c r="U3" s="16">
        <v>1</v>
      </c>
      <c r="V3" s="17">
        <v>1</v>
      </c>
      <c r="W3" s="6">
        <v>3</v>
      </c>
      <c r="X3" s="6">
        <v>0</v>
      </c>
      <c r="Y3" s="16"/>
      <c r="Z3" s="17">
        <v>0</v>
      </c>
      <c r="AA3" s="6"/>
      <c r="AB3" s="6"/>
      <c r="AC3" s="16">
        <v>1</v>
      </c>
      <c r="AD3" s="17">
        <v>1</v>
      </c>
      <c r="AE3" s="6">
        <v>2</v>
      </c>
      <c r="AF3" s="6">
        <v>0</v>
      </c>
      <c r="AG3" s="16">
        <v>1</v>
      </c>
      <c r="AH3" s="17">
        <v>1</v>
      </c>
      <c r="AI3" s="6"/>
      <c r="AJ3" s="6">
        <v>0</v>
      </c>
      <c r="AK3" s="16"/>
      <c r="AL3" s="17">
        <v>1</v>
      </c>
      <c r="AM3" s="6"/>
      <c r="AN3" s="6">
        <v>1</v>
      </c>
      <c r="AO3" s="6">
        <v>1</v>
      </c>
      <c r="AP3" s="16">
        <v>1</v>
      </c>
      <c r="AQ3" s="17">
        <v>1</v>
      </c>
      <c r="AR3" s="6"/>
      <c r="AS3" s="6">
        <v>0</v>
      </c>
      <c r="AT3" s="6">
        <v>1</v>
      </c>
      <c r="AU3" s="16">
        <v>1</v>
      </c>
      <c r="AV3" s="17">
        <v>1</v>
      </c>
      <c r="AW3" s="6">
        <v>1</v>
      </c>
      <c r="AX3" s="6">
        <v>0</v>
      </c>
      <c r="AY3" s="16"/>
      <c r="AZ3" s="1">
        <v>1</v>
      </c>
      <c r="BA3" s="6"/>
      <c r="BB3" s="6">
        <v>0</v>
      </c>
      <c r="BC3" s="17">
        <f xml:space="preserve"> SUM(C3,F3,J3,N3,R3,V3,Z3,AD3,AH3,AL3,AQ3,AV3,AZ3)</f>
        <v>11</v>
      </c>
      <c r="BD3" s="17">
        <f>13-BC3</f>
        <v>2</v>
      </c>
      <c r="BE3" s="48">
        <f>SUM(D3,G3,K3,O3,S3,W3,AA3,AE3,AI3,AM3,AR3,AW3,BA3)</f>
        <v>8</v>
      </c>
      <c r="BF3" s="59">
        <v>0.04</v>
      </c>
      <c r="BG3" s="17">
        <f>SUM(H3,L3,P3,T3,X3,AB3,AF3,AJ3,AN3,AS3,AX3,BB3)</f>
        <v>2</v>
      </c>
      <c r="BH3" s="42">
        <f>BG3/12*15/100</f>
        <v>2.5000000000000001E-2</v>
      </c>
      <c r="BI3" s="18">
        <f>SUM(E3,I3,M3,Q3,U3,Y3,AC3,AG3,AK3,AO3,AP3,AT3,AU3,AY3)</f>
        <v>9</v>
      </c>
      <c r="BJ3" s="40">
        <f>BI3/14*15/100</f>
        <v>9.6428571428571447E-2</v>
      </c>
      <c r="BK3" s="44">
        <f>MIN(SUM(BF3,BH3,BJ3),0.3)</f>
        <v>0.16142857142857145</v>
      </c>
      <c r="BL3" s="16">
        <v>32</v>
      </c>
      <c r="BM3" s="63">
        <f>BL3/70</f>
        <v>0.45714285714285713</v>
      </c>
      <c r="BN3" s="44">
        <f>BL3/100+BK3</f>
        <v>0.48142857142857143</v>
      </c>
      <c r="BO3" s="18">
        <v>2</v>
      </c>
      <c r="BP3" s="18">
        <v>39.75</v>
      </c>
      <c r="BQ3" s="64">
        <f>BP3/70</f>
        <v>0.56785714285714284</v>
      </c>
      <c r="BR3" s="44">
        <f>BP3/100+BK3</f>
        <v>0.55892857142857144</v>
      </c>
      <c r="BS3" s="16">
        <v>3</v>
      </c>
    </row>
    <row r="4" spans="1:71">
      <c r="A4" s="2">
        <v>2</v>
      </c>
      <c r="B4" s="2">
        <v>325329</v>
      </c>
      <c r="C4" s="1">
        <v>1</v>
      </c>
      <c r="D4" s="8"/>
      <c r="E4" s="19"/>
      <c r="F4" s="7">
        <v>1</v>
      </c>
      <c r="G4" s="8"/>
      <c r="H4" s="8">
        <v>1</v>
      </c>
      <c r="I4" s="19"/>
      <c r="J4" s="7">
        <v>0</v>
      </c>
      <c r="K4" s="8"/>
      <c r="L4" s="8"/>
      <c r="M4" s="19">
        <v>0</v>
      </c>
      <c r="N4" s="7">
        <v>1</v>
      </c>
      <c r="O4" s="8"/>
      <c r="P4" s="8">
        <v>0</v>
      </c>
      <c r="Q4" s="19"/>
      <c r="R4" s="7">
        <v>1</v>
      </c>
      <c r="S4" s="8"/>
      <c r="T4" s="8">
        <v>1</v>
      </c>
      <c r="U4" s="19">
        <v>1</v>
      </c>
      <c r="V4" s="7">
        <v>1</v>
      </c>
      <c r="W4" s="8"/>
      <c r="X4" s="8">
        <v>0</v>
      </c>
      <c r="Y4" s="19">
        <v>1</v>
      </c>
      <c r="Z4" s="7">
        <v>1</v>
      </c>
      <c r="AA4" s="8"/>
      <c r="AB4" s="8">
        <v>0</v>
      </c>
      <c r="AC4" s="19">
        <v>1</v>
      </c>
      <c r="AD4" s="7">
        <v>1</v>
      </c>
      <c r="AE4" s="8"/>
      <c r="AF4" s="8">
        <v>0</v>
      </c>
      <c r="AG4" s="19"/>
      <c r="AH4" s="7">
        <v>1</v>
      </c>
      <c r="AI4" s="8"/>
      <c r="AJ4" s="8">
        <v>0</v>
      </c>
      <c r="AK4" s="19">
        <v>1</v>
      </c>
      <c r="AL4" s="7">
        <v>1</v>
      </c>
      <c r="AM4" s="8"/>
      <c r="AN4" s="8">
        <v>1</v>
      </c>
      <c r="AO4" s="8">
        <v>1</v>
      </c>
      <c r="AP4" s="19"/>
      <c r="AQ4" s="7">
        <v>1</v>
      </c>
      <c r="AR4" s="8"/>
      <c r="AS4" s="8">
        <v>0</v>
      </c>
      <c r="AT4" s="8"/>
      <c r="AU4" s="19"/>
      <c r="AV4" s="7">
        <v>0</v>
      </c>
      <c r="AW4" s="8"/>
      <c r="AX4" s="8"/>
      <c r="AY4" s="19">
        <v>1</v>
      </c>
      <c r="AZ4" s="1">
        <v>1</v>
      </c>
      <c r="BA4" s="8"/>
      <c r="BB4" s="8"/>
      <c r="BC4" s="7">
        <f t="shared" ref="BC4:BC27" si="0" xml:space="preserve"> SUM(C4,F4,J4,N4,R4,V4,Z4,AD4,AH4,AL4,AQ4,AV4,AZ4)</f>
        <v>11</v>
      </c>
      <c r="BD4" s="7">
        <f>13-BC4</f>
        <v>2</v>
      </c>
      <c r="BE4" s="2">
        <f t="shared" ref="BE4:BE27" si="1">SUM(D4,G4,K4,O4,S4,W4,AA4,AE4,AI4,AM4,AR4,AW4,BA4)</f>
        <v>0</v>
      </c>
      <c r="BF4" s="8"/>
      <c r="BG4" s="7">
        <f t="shared" ref="BG4:BG27" si="2">SUM(H4,L4,P4,T4,X4,AB4,AF4,AJ4,AN4,AS4,AX4,BB4)</f>
        <v>3</v>
      </c>
      <c r="BH4" s="43">
        <f>BG4/12*15/100</f>
        <v>3.7499999999999999E-2</v>
      </c>
      <c r="BI4" s="2">
        <f>SUM(E4,I4,M4,Q4,U4,Y4,AC4,AG4,AK4,AO4,AP4,AT4,AU4,AY4)</f>
        <v>6</v>
      </c>
      <c r="BJ4" s="39">
        <f t="shared" ref="BJ4:BJ27" si="3">BI4/14*15/100</f>
        <v>6.4285714285714279E-2</v>
      </c>
      <c r="BK4" s="45">
        <f>MIN(SUM(BF4,BH4,BJ4),0.3)</f>
        <v>0.10178571428571428</v>
      </c>
      <c r="BL4" s="19">
        <v>62</v>
      </c>
      <c r="BM4" s="62">
        <f>BL4/70</f>
        <v>0.88571428571428568</v>
      </c>
      <c r="BN4" s="45">
        <f>BL4/100+BK4</f>
        <v>0.72178571428571425</v>
      </c>
      <c r="BO4" s="2">
        <v>4</v>
      </c>
      <c r="BP4" s="2"/>
      <c r="BQ4" s="65">
        <f>BP4/70</f>
        <v>0</v>
      </c>
      <c r="BR4" s="45"/>
      <c r="BS4" s="19"/>
    </row>
    <row r="5" spans="1:71">
      <c r="A5" s="2">
        <v>3</v>
      </c>
      <c r="B5" s="2">
        <v>310227</v>
      </c>
      <c r="C5" s="1">
        <v>1</v>
      </c>
      <c r="D5" s="8"/>
      <c r="E5" s="19">
        <v>1</v>
      </c>
      <c r="F5" s="7">
        <v>1</v>
      </c>
      <c r="G5" s="8"/>
      <c r="H5" s="8">
        <v>1</v>
      </c>
      <c r="I5" s="19">
        <v>1</v>
      </c>
      <c r="J5" s="7">
        <v>1</v>
      </c>
      <c r="K5" s="8"/>
      <c r="L5" s="8">
        <v>1</v>
      </c>
      <c r="M5" s="19">
        <v>1</v>
      </c>
      <c r="N5" s="7">
        <v>1</v>
      </c>
      <c r="O5" s="8"/>
      <c r="P5" s="8">
        <v>1</v>
      </c>
      <c r="Q5" s="19">
        <v>1</v>
      </c>
      <c r="R5" s="7">
        <v>1</v>
      </c>
      <c r="S5" s="8"/>
      <c r="T5" s="8">
        <v>1</v>
      </c>
      <c r="U5" s="19">
        <v>1</v>
      </c>
      <c r="V5" s="7">
        <v>1</v>
      </c>
      <c r="W5" s="8"/>
      <c r="X5" s="8">
        <v>1</v>
      </c>
      <c r="Y5" s="19">
        <v>1</v>
      </c>
      <c r="Z5" s="7">
        <v>1</v>
      </c>
      <c r="AA5" s="8">
        <v>3</v>
      </c>
      <c r="AB5" s="8">
        <v>1</v>
      </c>
      <c r="AC5" s="19">
        <v>1</v>
      </c>
      <c r="AD5" s="7">
        <v>1</v>
      </c>
      <c r="AE5" s="8"/>
      <c r="AF5" s="8">
        <v>1</v>
      </c>
      <c r="AG5" s="19">
        <v>1</v>
      </c>
      <c r="AH5" s="7">
        <v>1</v>
      </c>
      <c r="AI5" s="8"/>
      <c r="AJ5" s="8">
        <v>0</v>
      </c>
      <c r="AK5" s="19">
        <v>1</v>
      </c>
      <c r="AL5" s="7">
        <v>1</v>
      </c>
      <c r="AM5" s="8"/>
      <c r="AN5" s="8">
        <v>1</v>
      </c>
      <c r="AO5" s="8">
        <v>1</v>
      </c>
      <c r="AP5" s="19"/>
      <c r="AQ5" s="7">
        <v>1</v>
      </c>
      <c r="AR5" s="8"/>
      <c r="AS5" s="8">
        <v>1</v>
      </c>
      <c r="AT5" s="8">
        <v>1</v>
      </c>
      <c r="AU5" s="19"/>
      <c r="AV5" s="7">
        <v>1</v>
      </c>
      <c r="AW5" s="8"/>
      <c r="AX5" s="8">
        <v>0</v>
      </c>
      <c r="AY5" s="19">
        <v>1</v>
      </c>
      <c r="AZ5" s="1">
        <v>1</v>
      </c>
      <c r="BA5" s="8"/>
      <c r="BB5" s="8">
        <v>0</v>
      </c>
      <c r="BC5" s="7">
        <f t="shared" si="0"/>
        <v>13</v>
      </c>
      <c r="BD5" s="7">
        <f t="shared" ref="BD5:BD27" si="4">13-BC5</f>
        <v>0</v>
      </c>
      <c r="BE5" s="2">
        <f t="shared" si="1"/>
        <v>3</v>
      </c>
      <c r="BF5" s="58">
        <v>1.4999999999999999E-2</v>
      </c>
      <c r="BG5" s="7">
        <f>SUM(H5,L5,P5,T5,X5,AB5,AF5,AJ5,AN5,AS5,AX5,BB5)</f>
        <v>9</v>
      </c>
      <c r="BH5" s="43">
        <f>BG5/12*15/100</f>
        <v>0.1125</v>
      </c>
      <c r="BI5" s="2">
        <f t="shared" ref="BI5:BI27" si="5">SUM(E5,I5,M5,Q5,U5,Y5,AC5,AG5,AK5,AO5,AP5,AT5,AU5,AY5)</f>
        <v>12</v>
      </c>
      <c r="BJ5" s="39">
        <f t="shared" si="3"/>
        <v>0.12857142857142856</v>
      </c>
      <c r="BK5" s="45">
        <f t="shared" ref="BK5:BK27" si="6">MIN(SUM(BF5,BH5,BJ5),0.3)</f>
        <v>0.25607142857142856</v>
      </c>
      <c r="BL5" s="19">
        <v>48</v>
      </c>
      <c r="BM5" s="62">
        <f t="shared" ref="BM5:BM27" si="7">BL5/70</f>
        <v>0.68571428571428572</v>
      </c>
      <c r="BN5" s="45">
        <f t="shared" ref="BN5:BN27" si="8">BL5/100+BK5</f>
        <v>0.73607142857142849</v>
      </c>
      <c r="BO5" s="2">
        <v>4</v>
      </c>
      <c r="BP5" s="2"/>
      <c r="BQ5" s="65">
        <f t="shared" ref="BQ5:BQ27" si="9">BP5/70</f>
        <v>0</v>
      </c>
      <c r="BR5" s="45"/>
      <c r="BS5" s="19"/>
    </row>
    <row r="6" spans="1:71">
      <c r="A6" s="2">
        <v>4</v>
      </c>
      <c r="B6" s="2">
        <v>325337</v>
      </c>
      <c r="C6" s="1">
        <v>1</v>
      </c>
      <c r="D6" s="8"/>
      <c r="E6" s="19">
        <v>1</v>
      </c>
      <c r="F6" s="7">
        <v>1</v>
      </c>
      <c r="G6" s="8"/>
      <c r="H6" s="8">
        <v>1</v>
      </c>
      <c r="I6" s="19">
        <v>1</v>
      </c>
      <c r="J6" s="7">
        <v>1</v>
      </c>
      <c r="K6" s="8"/>
      <c r="L6" s="8">
        <v>1</v>
      </c>
      <c r="M6" s="19">
        <v>1</v>
      </c>
      <c r="N6" s="7">
        <v>1</v>
      </c>
      <c r="O6" s="8"/>
      <c r="P6" s="8">
        <v>1</v>
      </c>
      <c r="Q6" s="19">
        <v>1</v>
      </c>
      <c r="R6" s="7">
        <v>1</v>
      </c>
      <c r="S6" s="8"/>
      <c r="T6" s="8">
        <v>0</v>
      </c>
      <c r="U6" s="19">
        <v>1</v>
      </c>
      <c r="V6" s="7">
        <v>1</v>
      </c>
      <c r="W6" s="8"/>
      <c r="X6" s="8">
        <v>1</v>
      </c>
      <c r="Y6" s="19">
        <v>1</v>
      </c>
      <c r="Z6" s="7">
        <v>1</v>
      </c>
      <c r="AA6" s="8"/>
      <c r="AB6" s="8">
        <v>1</v>
      </c>
      <c r="AC6" s="19">
        <v>1</v>
      </c>
      <c r="AD6" s="7">
        <v>1</v>
      </c>
      <c r="AE6" s="8"/>
      <c r="AF6" s="8">
        <v>1</v>
      </c>
      <c r="AG6" s="19">
        <v>1</v>
      </c>
      <c r="AH6" s="7">
        <v>1</v>
      </c>
      <c r="AI6" s="8"/>
      <c r="AJ6" s="8">
        <v>1</v>
      </c>
      <c r="AK6" s="19"/>
      <c r="AL6" s="7">
        <v>1</v>
      </c>
      <c r="AM6" s="8"/>
      <c r="AN6" s="8">
        <v>0</v>
      </c>
      <c r="AO6" s="8">
        <v>1</v>
      </c>
      <c r="AP6" s="19">
        <v>1</v>
      </c>
      <c r="AQ6" s="7">
        <v>1</v>
      </c>
      <c r="AR6" s="8"/>
      <c r="AS6" s="8">
        <v>1</v>
      </c>
      <c r="AT6" s="8">
        <v>0</v>
      </c>
      <c r="AU6" s="19">
        <v>0</v>
      </c>
      <c r="AV6" s="7">
        <v>1</v>
      </c>
      <c r="AW6" s="8"/>
      <c r="AX6" s="8">
        <v>0</v>
      </c>
      <c r="AY6" s="19">
        <v>1</v>
      </c>
      <c r="AZ6" s="1">
        <v>1</v>
      </c>
      <c r="BA6" s="8"/>
      <c r="BB6" s="8">
        <v>0</v>
      </c>
      <c r="BC6" s="7">
        <f t="shared" si="0"/>
        <v>13</v>
      </c>
      <c r="BD6" s="7">
        <f t="shared" si="4"/>
        <v>0</v>
      </c>
      <c r="BE6" s="2">
        <f>SUM(D6,G6,K6,O6,S6,W6,AA6,AE6,AI6,AM6,AR6,AW6,BA6)</f>
        <v>0</v>
      </c>
      <c r="BF6" s="8"/>
      <c r="BG6" s="7">
        <f t="shared" si="2"/>
        <v>8</v>
      </c>
      <c r="BH6" s="43">
        <f t="shared" ref="BH6:BH27" si="10">BG6/12*15/100</f>
        <v>0.1</v>
      </c>
      <c r="BI6" s="2">
        <f t="shared" si="5"/>
        <v>11</v>
      </c>
      <c r="BJ6" s="39">
        <f t="shared" si="3"/>
        <v>0.11785714285714284</v>
      </c>
      <c r="BK6" s="45">
        <f t="shared" si="6"/>
        <v>0.21785714285714286</v>
      </c>
      <c r="BL6" s="19">
        <v>35</v>
      </c>
      <c r="BM6" s="62">
        <f t="shared" si="7"/>
        <v>0.5</v>
      </c>
      <c r="BN6" s="45">
        <f t="shared" si="8"/>
        <v>0.56785714285714284</v>
      </c>
      <c r="BO6" s="2">
        <v>3</v>
      </c>
      <c r="BP6" s="2"/>
      <c r="BQ6" s="65">
        <f t="shared" si="9"/>
        <v>0</v>
      </c>
      <c r="BR6" s="45"/>
      <c r="BS6" s="19"/>
    </row>
    <row r="7" spans="1:71" s="70" customFormat="1">
      <c r="A7" s="69">
        <v>5</v>
      </c>
      <c r="B7" s="69">
        <v>308784</v>
      </c>
      <c r="C7" s="70">
        <v>0</v>
      </c>
      <c r="D7" s="53"/>
      <c r="E7" s="57"/>
      <c r="F7" s="46">
        <v>0</v>
      </c>
      <c r="G7" s="53"/>
      <c r="H7" s="53"/>
      <c r="I7" s="57"/>
      <c r="J7" s="46">
        <v>0</v>
      </c>
      <c r="K7" s="53"/>
      <c r="L7" s="53"/>
      <c r="M7" s="57"/>
      <c r="N7" s="46">
        <v>0</v>
      </c>
      <c r="O7" s="53"/>
      <c r="P7" s="53"/>
      <c r="Q7" s="57"/>
      <c r="R7" s="46">
        <v>0</v>
      </c>
      <c r="S7" s="53"/>
      <c r="T7" s="53"/>
      <c r="U7" s="57"/>
      <c r="V7" s="46">
        <v>0</v>
      </c>
      <c r="W7" s="53"/>
      <c r="X7" s="53"/>
      <c r="Y7" s="57"/>
      <c r="Z7" s="46">
        <v>0</v>
      </c>
      <c r="AA7" s="53"/>
      <c r="AB7" s="53"/>
      <c r="AC7" s="57"/>
      <c r="AD7" s="46">
        <v>0</v>
      </c>
      <c r="AE7" s="53"/>
      <c r="AF7" s="53"/>
      <c r="AG7" s="57"/>
      <c r="AH7" s="46">
        <v>0</v>
      </c>
      <c r="AI7" s="53"/>
      <c r="AJ7" s="53"/>
      <c r="AK7" s="57"/>
      <c r="AL7" s="46">
        <v>0</v>
      </c>
      <c r="AM7" s="53"/>
      <c r="AN7" s="53"/>
      <c r="AO7" s="53"/>
      <c r="AP7" s="57"/>
      <c r="AQ7" s="46">
        <v>0</v>
      </c>
      <c r="AR7" s="53"/>
      <c r="AS7" s="53"/>
      <c r="AT7" s="53"/>
      <c r="AU7" s="57"/>
      <c r="AV7" s="46">
        <v>0</v>
      </c>
      <c r="AW7" s="53"/>
      <c r="AX7" s="53"/>
      <c r="AY7" s="57"/>
      <c r="AZ7" s="70">
        <v>0</v>
      </c>
      <c r="BA7" s="53"/>
      <c r="BB7" s="53"/>
      <c r="BC7" s="46">
        <f t="shared" si="0"/>
        <v>0</v>
      </c>
      <c r="BD7" s="46">
        <f t="shared" si="4"/>
        <v>13</v>
      </c>
      <c r="BE7" s="69">
        <f t="shared" si="1"/>
        <v>0</v>
      </c>
      <c r="BF7" s="53"/>
      <c r="BG7" s="46">
        <f t="shared" si="2"/>
        <v>0</v>
      </c>
      <c r="BH7" s="87">
        <f t="shared" si="10"/>
        <v>0</v>
      </c>
      <c r="BI7" s="69">
        <f t="shared" si="5"/>
        <v>0</v>
      </c>
      <c r="BJ7" s="72">
        <f t="shared" si="3"/>
        <v>0</v>
      </c>
      <c r="BK7" s="75">
        <f t="shared" si="6"/>
        <v>0</v>
      </c>
      <c r="BL7" s="57"/>
      <c r="BM7" s="74">
        <f t="shared" si="7"/>
        <v>0</v>
      </c>
      <c r="BN7" s="75">
        <f t="shared" si="8"/>
        <v>0</v>
      </c>
      <c r="BO7" s="69" t="s">
        <v>62</v>
      </c>
      <c r="BP7" s="69"/>
      <c r="BQ7" s="85">
        <f t="shared" si="9"/>
        <v>0</v>
      </c>
      <c r="BR7" s="75"/>
      <c r="BS7" s="57" t="s">
        <v>62</v>
      </c>
    </row>
    <row r="8" spans="1:71" s="70" customFormat="1">
      <c r="A8" s="69">
        <v>6</v>
      </c>
      <c r="B8" s="69">
        <v>346152</v>
      </c>
      <c r="C8" s="70">
        <v>1</v>
      </c>
      <c r="D8" s="53">
        <v>1</v>
      </c>
      <c r="E8" s="57"/>
      <c r="F8" s="46">
        <v>0</v>
      </c>
      <c r="G8" s="53"/>
      <c r="H8" s="53"/>
      <c r="I8" s="57"/>
      <c r="J8" s="46">
        <v>0</v>
      </c>
      <c r="K8" s="53"/>
      <c r="L8" s="53"/>
      <c r="M8" s="57"/>
      <c r="N8" s="46">
        <v>0</v>
      </c>
      <c r="O8" s="53"/>
      <c r="P8" s="53"/>
      <c r="Q8" s="57"/>
      <c r="R8" s="46">
        <v>0</v>
      </c>
      <c r="S8" s="53"/>
      <c r="T8" s="53"/>
      <c r="U8" s="57"/>
      <c r="V8" s="46">
        <v>0</v>
      </c>
      <c r="W8" s="53"/>
      <c r="X8" s="53"/>
      <c r="Y8" s="57"/>
      <c r="Z8" s="46">
        <v>0</v>
      </c>
      <c r="AA8" s="53"/>
      <c r="AB8" s="53"/>
      <c r="AC8" s="57"/>
      <c r="AD8" s="46">
        <v>0</v>
      </c>
      <c r="AE8" s="53"/>
      <c r="AF8" s="53"/>
      <c r="AG8" s="57"/>
      <c r="AH8" s="46">
        <v>0</v>
      </c>
      <c r="AI8" s="53"/>
      <c r="AJ8" s="53"/>
      <c r="AK8" s="57"/>
      <c r="AL8" s="46">
        <v>0</v>
      </c>
      <c r="AM8" s="53"/>
      <c r="AN8" s="53"/>
      <c r="AO8" s="53"/>
      <c r="AP8" s="57"/>
      <c r="AQ8" s="46">
        <v>0</v>
      </c>
      <c r="AR8" s="53"/>
      <c r="AS8" s="53"/>
      <c r="AT8" s="53"/>
      <c r="AU8" s="57"/>
      <c r="AV8" s="46">
        <v>0</v>
      </c>
      <c r="AW8" s="53"/>
      <c r="AX8" s="53"/>
      <c r="AY8" s="57"/>
      <c r="AZ8" s="70">
        <v>0</v>
      </c>
      <c r="BA8" s="53"/>
      <c r="BB8" s="53"/>
      <c r="BC8" s="46">
        <f t="shared" si="0"/>
        <v>1</v>
      </c>
      <c r="BD8" s="46">
        <f t="shared" si="4"/>
        <v>12</v>
      </c>
      <c r="BE8" s="69">
        <f t="shared" si="1"/>
        <v>1</v>
      </c>
      <c r="BF8" s="82">
        <v>0.01</v>
      </c>
      <c r="BG8" s="46">
        <f t="shared" si="2"/>
        <v>0</v>
      </c>
      <c r="BH8" s="87">
        <f t="shared" si="10"/>
        <v>0</v>
      </c>
      <c r="BI8" s="69">
        <f t="shared" si="5"/>
        <v>0</v>
      </c>
      <c r="BJ8" s="72">
        <f t="shared" si="3"/>
        <v>0</v>
      </c>
      <c r="BK8" s="75">
        <f t="shared" si="6"/>
        <v>0.01</v>
      </c>
      <c r="BL8" s="57"/>
      <c r="BM8" s="74">
        <f t="shared" si="7"/>
        <v>0</v>
      </c>
      <c r="BN8" s="75">
        <f t="shared" si="8"/>
        <v>0.01</v>
      </c>
      <c r="BO8" s="69" t="s">
        <v>62</v>
      </c>
      <c r="BP8" s="69"/>
      <c r="BQ8" s="85">
        <f t="shared" si="9"/>
        <v>0</v>
      </c>
      <c r="BR8" s="75"/>
      <c r="BS8" s="57" t="s">
        <v>62</v>
      </c>
    </row>
    <row r="9" spans="1:71" s="90" customFormat="1">
      <c r="A9" s="89">
        <v>7</v>
      </c>
      <c r="B9" s="89">
        <v>345152</v>
      </c>
      <c r="C9" s="90">
        <v>0</v>
      </c>
      <c r="D9" s="34"/>
      <c r="E9" s="26"/>
      <c r="F9" s="47">
        <v>1</v>
      </c>
      <c r="G9" s="34">
        <v>1</v>
      </c>
      <c r="H9" s="34">
        <v>0</v>
      </c>
      <c r="I9" s="26">
        <v>1</v>
      </c>
      <c r="J9" s="47">
        <v>1</v>
      </c>
      <c r="K9" s="34">
        <v>2</v>
      </c>
      <c r="L9" s="34">
        <v>1</v>
      </c>
      <c r="M9" s="26"/>
      <c r="N9" s="47">
        <v>1</v>
      </c>
      <c r="O9" s="34"/>
      <c r="P9" s="34">
        <v>1</v>
      </c>
      <c r="Q9" s="26"/>
      <c r="R9" s="47">
        <v>1</v>
      </c>
      <c r="S9" s="34"/>
      <c r="T9" s="34">
        <v>0</v>
      </c>
      <c r="U9" s="26">
        <v>1</v>
      </c>
      <c r="V9" s="47">
        <v>1</v>
      </c>
      <c r="W9" s="34">
        <v>1</v>
      </c>
      <c r="X9" s="34">
        <v>1</v>
      </c>
      <c r="Y9" s="26">
        <v>1</v>
      </c>
      <c r="Z9" s="47">
        <v>1</v>
      </c>
      <c r="AA9" s="34"/>
      <c r="AB9" s="34">
        <v>0</v>
      </c>
      <c r="AC9" s="26">
        <v>1</v>
      </c>
      <c r="AD9" s="47">
        <v>1</v>
      </c>
      <c r="AE9" s="34">
        <v>2</v>
      </c>
      <c r="AF9" s="34"/>
      <c r="AG9" s="26"/>
      <c r="AH9" s="47">
        <v>0</v>
      </c>
      <c r="AI9" s="34"/>
      <c r="AJ9" s="34"/>
      <c r="AK9" s="26"/>
      <c r="AL9" s="47">
        <v>1</v>
      </c>
      <c r="AM9" s="34"/>
      <c r="AN9" s="34"/>
      <c r="AO9" s="34"/>
      <c r="AP9" s="26"/>
      <c r="AQ9" s="47">
        <v>1</v>
      </c>
      <c r="AR9" s="34"/>
      <c r="AS9" s="34"/>
      <c r="AT9" s="34"/>
      <c r="AU9" s="26"/>
      <c r="AV9" s="47">
        <v>1</v>
      </c>
      <c r="AW9" s="34"/>
      <c r="AX9" s="34"/>
      <c r="AY9" s="26">
        <v>0</v>
      </c>
      <c r="AZ9" s="90">
        <v>1</v>
      </c>
      <c r="BA9" s="34"/>
      <c r="BB9" s="34">
        <v>1</v>
      </c>
      <c r="BC9" s="47">
        <f xml:space="preserve"> SUM(C9,F9,J9,N9,R9,V9,Z9,AD9,AH9,AL9,AQ9,AV9,AZ9)</f>
        <v>11</v>
      </c>
      <c r="BD9" s="47">
        <f t="shared" si="4"/>
        <v>2</v>
      </c>
      <c r="BE9" s="89">
        <f t="shared" si="1"/>
        <v>6</v>
      </c>
      <c r="BF9" s="91">
        <v>3.5000000000000003E-2</v>
      </c>
      <c r="BG9" s="47">
        <f t="shared" si="2"/>
        <v>4</v>
      </c>
      <c r="BH9" s="92">
        <f t="shared" si="10"/>
        <v>0.05</v>
      </c>
      <c r="BI9" s="89">
        <f t="shared" si="5"/>
        <v>4</v>
      </c>
      <c r="BJ9" s="93">
        <f t="shared" si="3"/>
        <v>4.2857142857142858E-2</v>
      </c>
      <c r="BK9" s="94">
        <f t="shared" si="6"/>
        <v>0.12785714285714286</v>
      </c>
      <c r="BL9" s="26">
        <v>44</v>
      </c>
      <c r="BM9" s="95">
        <f t="shared" si="7"/>
        <v>0.62857142857142856</v>
      </c>
      <c r="BN9" s="94">
        <f t="shared" si="8"/>
        <v>0.56785714285714284</v>
      </c>
      <c r="BO9" s="89">
        <v>3</v>
      </c>
      <c r="BP9" s="89"/>
      <c r="BQ9" s="98">
        <f t="shared" si="9"/>
        <v>0</v>
      </c>
      <c r="BR9" s="45"/>
      <c r="BS9" s="26"/>
    </row>
    <row r="10" spans="1:71">
      <c r="A10" s="2">
        <v>8</v>
      </c>
      <c r="B10" s="2">
        <v>348714</v>
      </c>
      <c r="C10" s="1">
        <v>1</v>
      </c>
      <c r="D10" s="8"/>
      <c r="E10" s="19">
        <v>1</v>
      </c>
      <c r="F10" s="7">
        <v>1</v>
      </c>
      <c r="G10" s="8">
        <v>1</v>
      </c>
      <c r="H10" s="8">
        <v>1</v>
      </c>
      <c r="I10" s="19">
        <v>1</v>
      </c>
      <c r="J10" s="7">
        <v>1</v>
      </c>
      <c r="K10" s="8">
        <v>1</v>
      </c>
      <c r="L10" s="8">
        <v>1</v>
      </c>
      <c r="M10" s="19"/>
      <c r="N10" s="7">
        <v>1</v>
      </c>
      <c r="O10" s="8"/>
      <c r="P10" s="8"/>
      <c r="Q10" s="19"/>
      <c r="R10" s="7">
        <v>1</v>
      </c>
      <c r="S10" s="8">
        <v>2</v>
      </c>
      <c r="T10" s="8">
        <v>1</v>
      </c>
      <c r="U10" s="19">
        <v>0</v>
      </c>
      <c r="V10" s="7">
        <v>1</v>
      </c>
      <c r="W10" s="8">
        <v>1</v>
      </c>
      <c r="X10" s="8">
        <v>1</v>
      </c>
      <c r="Y10" s="19"/>
      <c r="Z10" s="7">
        <v>1</v>
      </c>
      <c r="AA10" s="8"/>
      <c r="AB10" s="8">
        <v>1</v>
      </c>
      <c r="AC10" s="19"/>
      <c r="AD10" s="7">
        <v>0</v>
      </c>
      <c r="AE10" s="8"/>
      <c r="AF10" s="8"/>
      <c r="AG10" s="19"/>
      <c r="AH10" s="7">
        <v>1</v>
      </c>
      <c r="AI10" s="8">
        <v>1</v>
      </c>
      <c r="AJ10" s="8">
        <v>0</v>
      </c>
      <c r="AK10" s="19"/>
      <c r="AL10" s="7">
        <v>1</v>
      </c>
      <c r="AM10" s="8"/>
      <c r="AN10" s="8">
        <v>1</v>
      </c>
      <c r="AO10" s="8">
        <v>1</v>
      </c>
      <c r="AP10" s="19"/>
      <c r="AQ10" s="7">
        <v>1</v>
      </c>
      <c r="AR10" s="8"/>
      <c r="AS10" s="8">
        <v>1</v>
      </c>
      <c r="AT10" s="8"/>
      <c r="AU10" s="19"/>
      <c r="AV10" s="7">
        <v>1</v>
      </c>
      <c r="AW10" s="8">
        <v>2</v>
      </c>
      <c r="AX10" s="8">
        <v>0</v>
      </c>
      <c r="AY10" s="19"/>
      <c r="AZ10" s="1">
        <v>1</v>
      </c>
      <c r="BA10" s="8">
        <v>1</v>
      </c>
      <c r="BB10" s="8">
        <v>0</v>
      </c>
      <c r="BC10" s="7">
        <f t="shared" si="0"/>
        <v>12</v>
      </c>
      <c r="BD10" s="7">
        <f t="shared" si="4"/>
        <v>1</v>
      </c>
      <c r="BE10" s="2">
        <f t="shared" si="1"/>
        <v>9</v>
      </c>
      <c r="BF10" s="60">
        <v>4.4999999999999998E-2</v>
      </c>
      <c r="BG10" s="7">
        <f t="shared" si="2"/>
        <v>7</v>
      </c>
      <c r="BH10" s="43">
        <f t="shared" si="10"/>
        <v>8.7499999999999994E-2</v>
      </c>
      <c r="BI10" s="2">
        <f t="shared" si="5"/>
        <v>3</v>
      </c>
      <c r="BJ10" s="39">
        <f t="shared" si="3"/>
        <v>3.214285714285714E-2</v>
      </c>
      <c r="BK10" s="45">
        <f t="shared" si="6"/>
        <v>0.16464285714285715</v>
      </c>
      <c r="BL10" s="19">
        <v>30</v>
      </c>
      <c r="BM10" s="62">
        <f t="shared" si="7"/>
        <v>0.42857142857142855</v>
      </c>
      <c r="BN10" s="45">
        <f t="shared" si="8"/>
        <v>0.46464285714285714</v>
      </c>
      <c r="BO10" s="2">
        <v>2</v>
      </c>
      <c r="BP10" s="2">
        <v>45</v>
      </c>
      <c r="BQ10" s="65">
        <f t="shared" si="9"/>
        <v>0.6428571428571429</v>
      </c>
      <c r="BR10" s="45">
        <f t="shared" ref="BR10:BR26" si="11">BP10/100+BK10</f>
        <v>0.61464285714285716</v>
      </c>
      <c r="BS10" s="19">
        <v>3.5</v>
      </c>
    </row>
    <row r="11" spans="1:71" s="70" customFormat="1">
      <c r="A11" s="69">
        <v>9</v>
      </c>
      <c r="B11" s="69">
        <v>308749</v>
      </c>
      <c r="C11" s="70">
        <v>0</v>
      </c>
      <c r="D11" s="53"/>
      <c r="E11" s="57"/>
      <c r="F11" s="46">
        <v>0</v>
      </c>
      <c r="G11" s="53"/>
      <c r="H11" s="53"/>
      <c r="I11" s="57"/>
      <c r="J11" s="46">
        <v>0</v>
      </c>
      <c r="K11" s="53"/>
      <c r="L11" s="53"/>
      <c r="M11" s="57"/>
      <c r="N11" s="46">
        <v>0</v>
      </c>
      <c r="O11" s="53"/>
      <c r="P11" s="53"/>
      <c r="Q11" s="57"/>
      <c r="R11" s="46">
        <v>0</v>
      </c>
      <c r="S11" s="53"/>
      <c r="T11" s="53"/>
      <c r="U11" s="57"/>
      <c r="V11" s="46">
        <v>0</v>
      </c>
      <c r="W11" s="53"/>
      <c r="X11" s="53"/>
      <c r="Y11" s="57"/>
      <c r="Z11" s="46">
        <v>0</v>
      </c>
      <c r="AA11" s="53"/>
      <c r="AB11" s="53"/>
      <c r="AC11" s="57"/>
      <c r="AD11" s="46">
        <v>0</v>
      </c>
      <c r="AE11" s="53"/>
      <c r="AF11" s="53"/>
      <c r="AG11" s="57"/>
      <c r="AH11" s="46">
        <v>0</v>
      </c>
      <c r="AI11" s="53"/>
      <c r="AJ11" s="53"/>
      <c r="AK11" s="57"/>
      <c r="AL11" s="46">
        <v>0</v>
      </c>
      <c r="AM11" s="53"/>
      <c r="AN11" s="53"/>
      <c r="AO11" s="53"/>
      <c r="AP11" s="57"/>
      <c r="AQ11" s="46">
        <v>0</v>
      </c>
      <c r="AR11" s="53"/>
      <c r="AS11" s="53"/>
      <c r="AT11" s="53"/>
      <c r="AU11" s="57"/>
      <c r="AV11" s="46">
        <v>0</v>
      </c>
      <c r="AW11" s="53"/>
      <c r="AX11" s="53"/>
      <c r="AY11" s="57"/>
      <c r="AZ11" s="70">
        <v>0</v>
      </c>
      <c r="BA11" s="53"/>
      <c r="BB11" s="53"/>
      <c r="BC11" s="46">
        <f t="shared" si="0"/>
        <v>0</v>
      </c>
      <c r="BD11" s="46">
        <f t="shared" si="4"/>
        <v>13</v>
      </c>
      <c r="BE11" s="69">
        <f t="shared" si="1"/>
        <v>0</v>
      </c>
      <c r="BF11" s="53"/>
      <c r="BG11" s="46">
        <f t="shared" si="2"/>
        <v>0</v>
      </c>
      <c r="BH11" s="87">
        <f t="shared" si="10"/>
        <v>0</v>
      </c>
      <c r="BI11" s="69">
        <f t="shared" si="5"/>
        <v>0</v>
      </c>
      <c r="BJ11" s="72">
        <f t="shared" si="3"/>
        <v>0</v>
      </c>
      <c r="BK11" s="75">
        <f t="shared" si="6"/>
        <v>0</v>
      </c>
      <c r="BL11" s="57"/>
      <c r="BM11" s="74">
        <f t="shared" si="7"/>
        <v>0</v>
      </c>
      <c r="BN11" s="75">
        <f t="shared" si="8"/>
        <v>0</v>
      </c>
      <c r="BO11" s="69" t="s">
        <v>62</v>
      </c>
      <c r="BP11" s="69"/>
      <c r="BQ11" s="85">
        <f t="shared" si="9"/>
        <v>0</v>
      </c>
      <c r="BR11" s="75"/>
      <c r="BS11" s="57" t="s">
        <v>62</v>
      </c>
    </row>
    <row r="12" spans="1:71">
      <c r="A12" s="2">
        <v>10</v>
      </c>
      <c r="B12" s="2">
        <v>355104</v>
      </c>
      <c r="C12" s="1">
        <v>1</v>
      </c>
      <c r="D12" s="8"/>
      <c r="E12" s="19">
        <v>1</v>
      </c>
      <c r="F12" s="7">
        <v>1</v>
      </c>
      <c r="G12" s="8"/>
      <c r="H12" s="8">
        <v>0</v>
      </c>
      <c r="I12" s="19"/>
      <c r="J12" s="7">
        <v>0</v>
      </c>
      <c r="K12" s="8"/>
      <c r="L12" s="8"/>
      <c r="M12" s="19"/>
      <c r="N12" s="7">
        <v>1</v>
      </c>
      <c r="O12" s="8"/>
      <c r="P12" s="8"/>
      <c r="Q12" s="19"/>
      <c r="R12" s="7">
        <v>0</v>
      </c>
      <c r="S12" s="8"/>
      <c r="T12" s="8"/>
      <c r="U12" s="19"/>
      <c r="V12" s="7">
        <v>1</v>
      </c>
      <c r="W12" s="8"/>
      <c r="X12" s="8"/>
      <c r="Y12" s="19">
        <v>1</v>
      </c>
      <c r="Z12" s="7">
        <v>1</v>
      </c>
      <c r="AA12" s="8">
        <v>2</v>
      </c>
      <c r="AB12" s="8">
        <v>0</v>
      </c>
      <c r="AC12" s="19">
        <v>1</v>
      </c>
      <c r="AD12" s="7">
        <v>1</v>
      </c>
      <c r="AE12" s="8">
        <v>1</v>
      </c>
      <c r="AF12" s="8">
        <v>0</v>
      </c>
      <c r="AG12" s="19"/>
      <c r="AH12" s="7">
        <v>1</v>
      </c>
      <c r="AI12" s="8"/>
      <c r="AJ12" s="8">
        <v>1</v>
      </c>
      <c r="AK12" s="19"/>
      <c r="AL12" s="7">
        <v>1</v>
      </c>
      <c r="AM12" s="8">
        <v>1</v>
      </c>
      <c r="AN12" s="8">
        <v>1</v>
      </c>
      <c r="AO12" s="8">
        <v>1</v>
      </c>
      <c r="AP12" s="19"/>
      <c r="AQ12" s="7">
        <v>1</v>
      </c>
      <c r="AR12" s="8"/>
      <c r="AS12" s="8">
        <v>1</v>
      </c>
      <c r="AT12" s="8">
        <v>1</v>
      </c>
      <c r="AU12" s="19">
        <v>1</v>
      </c>
      <c r="AV12" s="7">
        <v>1</v>
      </c>
      <c r="AW12" s="8">
        <v>1</v>
      </c>
      <c r="AX12" s="8">
        <v>0</v>
      </c>
      <c r="AY12" s="19"/>
      <c r="AZ12" s="1">
        <v>1</v>
      </c>
      <c r="BA12" s="8"/>
      <c r="BB12" s="8">
        <v>1</v>
      </c>
      <c r="BC12" s="7">
        <f t="shared" si="0"/>
        <v>11</v>
      </c>
      <c r="BD12" s="7">
        <f t="shared" si="4"/>
        <v>2</v>
      </c>
      <c r="BE12" s="2">
        <f t="shared" si="1"/>
        <v>5</v>
      </c>
      <c r="BF12" s="58">
        <v>0.03</v>
      </c>
      <c r="BG12" s="7">
        <f t="shared" si="2"/>
        <v>4</v>
      </c>
      <c r="BH12" s="43">
        <f t="shared" si="10"/>
        <v>0.05</v>
      </c>
      <c r="BI12" s="2">
        <f t="shared" si="5"/>
        <v>6</v>
      </c>
      <c r="BJ12" s="39">
        <f t="shared" si="3"/>
        <v>6.4285714285714279E-2</v>
      </c>
      <c r="BK12" s="45">
        <f t="shared" si="6"/>
        <v>0.14428571428571429</v>
      </c>
      <c r="BL12" s="19">
        <v>32.75</v>
      </c>
      <c r="BM12" s="62">
        <f t="shared" si="7"/>
        <v>0.46785714285714286</v>
      </c>
      <c r="BN12" s="45">
        <f t="shared" si="8"/>
        <v>0.47178571428571431</v>
      </c>
      <c r="BO12" s="2">
        <v>2</v>
      </c>
      <c r="BP12" s="2">
        <v>35</v>
      </c>
      <c r="BQ12" s="65">
        <f t="shared" si="9"/>
        <v>0.5</v>
      </c>
      <c r="BR12" s="45">
        <f t="shared" si="11"/>
        <v>0.49428571428571427</v>
      </c>
      <c r="BS12" s="19">
        <v>2</v>
      </c>
    </row>
    <row r="13" spans="1:71">
      <c r="A13" s="2">
        <v>11</v>
      </c>
      <c r="B13" s="2">
        <v>355066</v>
      </c>
      <c r="C13" s="1">
        <v>1</v>
      </c>
      <c r="D13" s="8"/>
      <c r="E13" s="19">
        <v>0</v>
      </c>
      <c r="F13" s="7">
        <v>1</v>
      </c>
      <c r="G13" s="8"/>
      <c r="H13" s="8">
        <v>0</v>
      </c>
      <c r="I13" s="19">
        <v>1</v>
      </c>
      <c r="J13" s="7">
        <v>1</v>
      </c>
      <c r="K13" s="8"/>
      <c r="L13" s="8">
        <v>1</v>
      </c>
      <c r="M13" s="19">
        <v>1</v>
      </c>
      <c r="N13" s="7">
        <v>1</v>
      </c>
      <c r="O13" s="8"/>
      <c r="P13" s="8">
        <v>1</v>
      </c>
      <c r="Q13" s="19"/>
      <c r="R13" s="7">
        <v>1</v>
      </c>
      <c r="S13" s="8"/>
      <c r="T13" s="8"/>
      <c r="U13" s="19"/>
      <c r="V13" s="7">
        <v>1</v>
      </c>
      <c r="W13" s="8"/>
      <c r="X13" s="8">
        <v>0</v>
      </c>
      <c r="Y13" s="19"/>
      <c r="Z13" s="7">
        <v>0</v>
      </c>
      <c r="AA13" s="8"/>
      <c r="AB13" s="8"/>
      <c r="AC13" s="19"/>
      <c r="AD13" s="7">
        <v>1</v>
      </c>
      <c r="AE13" s="8"/>
      <c r="AF13" s="8">
        <v>0</v>
      </c>
      <c r="AG13" s="19"/>
      <c r="AH13" s="7">
        <v>1</v>
      </c>
      <c r="AI13" s="8"/>
      <c r="AJ13" s="8">
        <v>0</v>
      </c>
      <c r="AK13" s="19"/>
      <c r="AL13" s="7">
        <v>1</v>
      </c>
      <c r="AM13" s="8"/>
      <c r="AN13" s="8">
        <v>0</v>
      </c>
      <c r="AO13" s="8"/>
      <c r="AP13" s="19"/>
      <c r="AQ13" s="7">
        <v>1</v>
      </c>
      <c r="AR13" s="8"/>
      <c r="AS13" s="8">
        <v>0</v>
      </c>
      <c r="AT13" s="8"/>
      <c r="AU13" s="19"/>
      <c r="AV13" s="7">
        <v>1</v>
      </c>
      <c r="AW13" s="8"/>
      <c r="AX13" s="8">
        <v>0</v>
      </c>
      <c r="AY13" s="19"/>
      <c r="AZ13" s="1">
        <v>1</v>
      </c>
      <c r="BA13" s="8"/>
      <c r="BB13" s="8">
        <v>0</v>
      </c>
      <c r="BC13" s="7">
        <f t="shared" si="0"/>
        <v>12</v>
      </c>
      <c r="BD13" s="7">
        <f t="shared" si="4"/>
        <v>1</v>
      </c>
      <c r="BE13" s="2">
        <f t="shared" si="1"/>
        <v>0</v>
      </c>
      <c r="BF13" s="8"/>
      <c r="BG13" s="7">
        <f t="shared" si="2"/>
        <v>2</v>
      </c>
      <c r="BH13" s="43">
        <f t="shared" si="10"/>
        <v>2.5000000000000001E-2</v>
      </c>
      <c r="BI13" s="2">
        <f t="shared" si="5"/>
        <v>2</v>
      </c>
      <c r="BJ13" s="39">
        <f t="shared" si="3"/>
        <v>2.1428571428571429E-2</v>
      </c>
      <c r="BK13" s="45">
        <f t="shared" si="6"/>
        <v>4.642857142857143E-2</v>
      </c>
      <c r="BL13" s="19">
        <v>32</v>
      </c>
      <c r="BM13" s="62">
        <f t="shared" si="7"/>
        <v>0.45714285714285713</v>
      </c>
      <c r="BN13" s="45">
        <f t="shared" si="8"/>
        <v>0.36642857142857144</v>
      </c>
      <c r="BO13" s="2">
        <v>2</v>
      </c>
      <c r="BP13" s="2"/>
      <c r="BQ13" s="65">
        <f t="shared" si="9"/>
        <v>0</v>
      </c>
      <c r="BR13" s="45">
        <f t="shared" si="11"/>
        <v>4.642857142857143E-2</v>
      </c>
      <c r="BS13" s="57" t="s">
        <v>62</v>
      </c>
    </row>
    <row r="14" spans="1:71">
      <c r="A14" s="2">
        <v>12</v>
      </c>
      <c r="B14" s="2">
        <v>346997</v>
      </c>
      <c r="C14" s="1">
        <v>1</v>
      </c>
      <c r="D14" s="8"/>
      <c r="E14" s="19">
        <v>1</v>
      </c>
      <c r="F14" s="7">
        <v>1</v>
      </c>
      <c r="G14" s="8"/>
      <c r="H14" s="8">
        <v>0</v>
      </c>
      <c r="I14" s="19">
        <v>1</v>
      </c>
      <c r="J14" s="7">
        <v>1</v>
      </c>
      <c r="K14" s="8"/>
      <c r="L14" s="8">
        <v>1</v>
      </c>
      <c r="M14" s="19">
        <v>1</v>
      </c>
      <c r="N14" s="7">
        <v>1</v>
      </c>
      <c r="O14" s="8"/>
      <c r="P14" s="8">
        <v>1</v>
      </c>
      <c r="Q14" s="19">
        <v>1</v>
      </c>
      <c r="R14" s="7">
        <v>1</v>
      </c>
      <c r="S14" s="8"/>
      <c r="T14" s="8">
        <v>1</v>
      </c>
      <c r="U14" s="19">
        <v>1</v>
      </c>
      <c r="V14" s="7">
        <v>1</v>
      </c>
      <c r="W14" s="8"/>
      <c r="X14" s="8">
        <v>0</v>
      </c>
      <c r="Y14" s="19">
        <v>1</v>
      </c>
      <c r="Z14" s="7">
        <v>1</v>
      </c>
      <c r="AA14" s="8">
        <v>3</v>
      </c>
      <c r="AB14" s="8">
        <v>0</v>
      </c>
      <c r="AC14" s="19">
        <v>1</v>
      </c>
      <c r="AD14" s="7">
        <v>1</v>
      </c>
      <c r="AE14" s="8">
        <v>2</v>
      </c>
      <c r="AF14" s="8">
        <v>1</v>
      </c>
      <c r="AG14" s="19">
        <v>1</v>
      </c>
      <c r="AH14" s="7">
        <v>1</v>
      </c>
      <c r="AI14" s="8"/>
      <c r="AJ14" s="8">
        <v>0</v>
      </c>
      <c r="AK14" s="19"/>
      <c r="AL14" s="7">
        <v>1</v>
      </c>
      <c r="AM14" s="8">
        <v>2</v>
      </c>
      <c r="AN14" s="8">
        <v>1</v>
      </c>
      <c r="AO14" s="8"/>
      <c r="AP14" s="19"/>
      <c r="AQ14" s="7">
        <v>1</v>
      </c>
      <c r="AR14" s="8"/>
      <c r="AS14" s="8">
        <v>1</v>
      </c>
      <c r="AT14" s="8"/>
      <c r="AU14" s="19"/>
      <c r="AV14" s="7">
        <v>1</v>
      </c>
      <c r="AW14" s="8"/>
      <c r="AX14" s="8">
        <v>0</v>
      </c>
      <c r="AY14" s="19"/>
      <c r="AZ14" s="1">
        <v>0</v>
      </c>
      <c r="BA14" s="8"/>
      <c r="BB14" s="8"/>
      <c r="BC14" s="7">
        <f t="shared" si="0"/>
        <v>12</v>
      </c>
      <c r="BD14" s="7">
        <f t="shared" si="4"/>
        <v>1</v>
      </c>
      <c r="BE14" s="2">
        <f t="shared" si="1"/>
        <v>7</v>
      </c>
      <c r="BF14" s="58">
        <v>0.04</v>
      </c>
      <c r="BG14" s="7">
        <f t="shared" si="2"/>
        <v>6</v>
      </c>
      <c r="BH14" s="43">
        <f t="shared" si="10"/>
        <v>7.4999999999999997E-2</v>
      </c>
      <c r="BI14" s="2">
        <f t="shared" si="5"/>
        <v>8</v>
      </c>
      <c r="BJ14" s="39">
        <f t="shared" si="3"/>
        <v>8.5714285714285715E-2</v>
      </c>
      <c r="BK14" s="45">
        <f t="shared" si="6"/>
        <v>0.20071428571428571</v>
      </c>
      <c r="BL14" s="19">
        <v>44</v>
      </c>
      <c r="BM14" s="62">
        <f t="shared" si="7"/>
        <v>0.62857142857142856</v>
      </c>
      <c r="BN14" s="45">
        <f t="shared" si="8"/>
        <v>0.64071428571428568</v>
      </c>
      <c r="BO14" s="2">
        <v>3.5</v>
      </c>
      <c r="BP14" s="2"/>
      <c r="BQ14" s="65">
        <f t="shared" si="9"/>
        <v>0</v>
      </c>
      <c r="BR14" s="45"/>
      <c r="BS14" s="19"/>
    </row>
    <row r="15" spans="1:71" s="70" customFormat="1">
      <c r="A15" s="69">
        <v>13</v>
      </c>
      <c r="B15" s="69">
        <v>325447</v>
      </c>
      <c r="C15" s="70">
        <v>1</v>
      </c>
      <c r="D15" s="53"/>
      <c r="E15" s="57"/>
      <c r="F15" s="46">
        <v>0</v>
      </c>
      <c r="G15" s="53"/>
      <c r="H15" s="53"/>
      <c r="I15" s="57"/>
      <c r="J15" s="46">
        <v>0</v>
      </c>
      <c r="K15" s="53"/>
      <c r="L15" s="53"/>
      <c r="M15" s="57"/>
      <c r="N15" s="46">
        <v>0</v>
      </c>
      <c r="O15" s="53"/>
      <c r="P15" s="53"/>
      <c r="Q15" s="57"/>
      <c r="R15" s="46">
        <v>0</v>
      </c>
      <c r="S15" s="53"/>
      <c r="T15" s="53"/>
      <c r="U15" s="57"/>
      <c r="V15" s="46">
        <v>0</v>
      </c>
      <c r="W15" s="53"/>
      <c r="X15" s="53"/>
      <c r="Y15" s="57"/>
      <c r="Z15" s="46">
        <v>0</v>
      </c>
      <c r="AA15" s="53"/>
      <c r="AB15" s="53"/>
      <c r="AC15" s="57"/>
      <c r="AD15" s="46">
        <v>0</v>
      </c>
      <c r="AE15" s="53"/>
      <c r="AF15" s="53"/>
      <c r="AG15" s="57"/>
      <c r="AH15" s="46">
        <v>0</v>
      </c>
      <c r="AI15" s="53"/>
      <c r="AJ15" s="53"/>
      <c r="AK15" s="57"/>
      <c r="AL15" s="46">
        <v>0</v>
      </c>
      <c r="AM15" s="53"/>
      <c r="AN15" s="53"/>
      <c r="AO15" s="53"/>
      <c r="AP15" s="57"/>
      <c r="AQ15" s="46">
        <v>0</v>
      </c>
      <c r="AR15" s="53"/>
      <c r="AS15" s="53"/>
      <c r="AT15" s="53"/>
      <c r="AU15" s="57"/>
      <c r="AV15" s="46">
        <v>0</v>
      </c>
      <c r="AW15" s="53"/>
      <c r="AX15" s="53"/>
      <c r="AY15" s="57"/>
      <c r="AZ15" s="70">
        <v>0</v>
      </c>
      <c r="BA15" s="53"/>
      <c r="BB15" s="53"/>
      <c r="BC15" s="46">
        <f t="shared" si="0"/>
        <v>1</v>
      </c>
      <c r="BD15" s="46">
        <f t="shared" si="4"/>
        <v>12</v>
      </c>
      <c r="BE15" s="69">
        <f t="shared" si="1"/>
        <v>0</v>
      </c>
      <c r="BF15" s="53"/>
      <c r="BG15" s="46">
        <f t="shared" si="2"/>
        <v>0</v>
      </c>
      <c r="BH15" s="87">
        <f t="shared" si="10"/>
        <v>0</v>
      </c>
      <c r="BI15" s="69">
        <f t="shared" si="5"/>
        <v>0</v>
      </c>
      <c r="BJ15" s="72">
        <f t="shared" si="3"/>
        <v>0</v>
      </c>
      <c r="BK15" s="75">
        <f t="shared" si="6"/>
        <v>0</v>
      </c>
      <c r="BL15" s="57"/>
      <c r="BM15" s="74">
        <f t="shared" si="7"/>
        <v>0</v>
      </c>
      <c r="BN15" s="75">
        <f t="shared" si="8"/>
        <v>0</v>
      </c>
      <c r="BO15" s="69" t="s">
        <v>62</v>
      </c>
      <c r="BP15" s="69"/>
      <c r="BQ15" s="85">
        <f t="shared" si="9"/>
        <v>0</v>
      </c>
      <c r="BR15" s="75"/>
      <c r="BS15" s="57" t="s">
        <v>62</v>
      </c>
    </row>
    <row r="16" spans="1:71">
      <c r="A16" s="2">
        <v>14</v>
      </c>
      <c r="B16" s="2">
        <v>356473</v>
      </c>
      <c r="C16" s="1">
        <v>1</v>
      </c>
      <c r="D16" s="8"/>
      <c r="E16" s="19">
        <v>1</v>
      </c>
      <c r="F16" s="7">
        <v>1</v>
      </c>
      <c r="G16" s="8">
        <v>1</v>
      </c>
      <c r="H16" s="8">
        <v>1</v>
      </c>
      <c r="I16" s="19">
        <v>1</v>
      </c>
      <c r="J16" s="7">
        <v>1</v>
      </c>
      <c r="K16" s="8"/>
      <c r="L16" s="8">
        <v>1</v>
      </c>
      <c r="M16" s="19">
        <v>0</v>
      </c>
      <c r="N16" s="7">
        <v>1</v>
      </c>
      <c r="O16" s="8"/>
      <c r="P16" s="8"/>
      <c r="Q16" s="19"/>
      <c r="R16" s="7">
        <v>0</v>
      </c>
      <c r="S16" s="8"/>
      <c r="T16" s="8"/>
      <c r="U16" s="19"/>
      <c r="V16" s="7">
        <v>1</v>
      </c>
      <c r="W16" s="8"/>
      <c r="X16" s="8"/>
      <c r="Y16" s="19"/>
      <c r="Z16" s="7">
        <v>1</v>
      </c>
      <c r="AA16" s="8"/>
      <c r="AB16" s="8"/>
      <c r="AC16" s="19"/>
      <c r="AD16" s="7">
        <v>1</v>
      </c>
      <c r="AE16" s="8"/>
      <c r="AF16" s="8">
        <v>1</v>
      </c>
      <c r="AG16" s="19"/>
      <c r="AH16" s="7">
        <v>0</v>
      </c>
      <c r="AI16" s="8"/>
      <c r="AJ16" s="8"/>
      <c r="AK16" s="19"/>
      <c r="AL16" s="7">
        <v>1</v>
      </c>
      <c r="AM16" s="8"/>
      <c r="AN16" s="8"/>
      <c r="AO16" s="8"/>
      <c r="AP16" s="19"/>
      <c r="AQ16" s="7">
        <v>1</v>
      </c>
      <c r="AR16" s="8"/>
      <c r="AS16" s="8">
        <v>0</v>
      </c>
      <c r="AT16" s="8"/>
      <c r="AU16" s="19"/>
      <c r="AV16" s="7">
        <v>1</v>
      </c>
      <c r="AW16" s="8"/>
      <c r="AX16" s="8">
        <v>0</v>
      </c>
      <c r="AY16" s="19"/>
      <c r="AZ16" s="1">
        <v>1</v>
      </c>
      <c r="BA16" s="8"/>
      <c r="BB16" s="8"/>
      <c r="BC16" s="7">
        <f t="shared" si="0"/>
        <v>11</v>
      </c>
      <c r="BD16" s="7">
        <f t="shared" si="4"/>
        <v>2</v>
      </c>
      <c r="BE16" s="2">
        <f t="shared" si="1"/>
        <v>1</v>
      </c>
      <c r="BF16" s="58">
        <v>0.01</v>
      </c>
      <c r="BG16" s="7">
        <f t="shared" si="2"/>
        <v>3</v>
      </c>
      <c r="BH16" s="43">
        <f t="shared" si="10"/>
        <v>3.7499999999999999E-2</v>
      </c>
      <c r="BI16" s="2">
        <f t="shared" si="5"/>
        <v>2</v>
      </c>
      <c r="BJ16" s="39">
        <f t="shared" si="3"/>
        <v>2.1428571428571429E-2</v>
      </c>
      <c r="BK16" s="45">
        <f t="shared" si="6"/>
        <v>6.8928571428571422E-2</v>
      </c>
      <c r="BL16" s="19">
        <v>17.5</v>
      </c>
      <c r="BM16" s="62">
        <f t="shared" si="7"/>
        <v>0.25</v>
      </c>
      <c r="BN16" s="45">
        <f t="shared" si="8"/>
        <v>0.24392857142857141</v>
      </c>
      <c r="BO16" s="2">
        <v>2</v>
      </c>
      <c r="BP16" s="2"/>
      <c r="BQ16" s="65">
        <f t="shared" si="9"/>
        <v>0</v>
      </c>
      <c r="BR16" s="45">
        <f t="shared" si="11"/>
        <v>6.8928571428571422E-2</v>
      </c>
      <c r="BS16" s="57" t="s">
        <v>62</v>
      </c>
    </row>
    <row r="17" spans="1:71">
      <c r="A17" s="2">
        <v>15</v>
      </c>
      <c r="B17" s="2">
        <v>348787</v>
      </c>
      <c r="C17" s="1">
        <v>1</v>
      </c>
      <c r="D17" s="8">
        <v>2</v>
      </c>
      <c r="E17" s="19">
        <v>1</v>
      </c>
      <c r="F17" s="7">
        <v>1</v>
      </c>
      <c r="G17" s="8">
        <v>2</v>
      </c>
      <c r="H17" s="8">
        <v>1</v>
      </c>
      <c r="I17" s="19"/>
      <c r="J17" s="7">
        <v>0</v>
      </c>
      <c r="K17" s="8"/>
      <c r="L17" s="8"/>
      <c r="M17" s="19">
        <v>1</v>
      </c>
      <c r="N17" s="7">
        <v>1</v>
      </c>
      <c r="O17" s="8"/>
      <c r="P17" s="8">
        <v>1</v>
      </c>
      <c r="Q17" s="19">
        <v>1</v>
      </c>
      <c r="R17" s="7">
        <v>1</v>
      </c>
      <c r="S17" s="8">
        <v>1</v>
      </c>
      <c r="T17" s="8">
        <v>0</v>
      </c>
      <c r="U17" s="19"/>
      <c r="V17" s="7">
        <v>0</v>
      </c>
      <c r="W17" s="8"/>
      <c r="X17" s="8"/>
      <c r="Y17" s="19">
        <v>1</v>
      </c>
      <c r="Z17" s="7">
        <v>1</v>
      </c>
      <c r="AA17" s="8"/>
      <c r="AB17" s="8">
        <v>0</v>
      </c>
      <c r="AC17" s="19">
        <v>1</v>
      </c>
      <c r="AD17" s="7">
        <v>1</v>
      </c>
      <c r="AE17" s="8"/>
      <c r="AF17" s="8">
        <v>1</v>
      </c>
      <c r="AG17" s="19"/>
      <c r="AH17" s="7">
        <v>1</v>
      </c>
      <c r="AI17" s="8"/>
      <c r="AJ17" s="8">
        <v>0</v>
      </c>
      <c r="AK17" s="19"/>
      <c r="AL17" s="7">
        <v>1</v>
      </c>
      <c r="AM17" s="8">
        <v>2</v>
      </c>
      <c r="AN17" s="8">
        <v>0</v>
      </c>
      <c r="AO17" s="8">
        <v>1</v>
      </c>
      <c r="AP17" s="19">
        <v>1</v>
      </c>
      <c r="AQ17" s="7">
        <v>1</v>
      </c>
      <c r="AR17" s="8"/>
      <c r="AS17" s="8">
        <v>0</v>
      </c>
      <c r="AT17" s="8"/>
      <c r="AU17" s="19"/>
      <c r="AV17" s="7">
        <v>1</v>
      </c>
      <c r="AW17" s="8">
        <v>3</v>
      </c>
      <c r="AX17" s="8">
        <v>0</v>
      </c>
      <c r="AY17" s="19"/>
      <c r="AZ17" s="1">
        <v>1</v>
      </c>
      <c r="BA17" s="8"/>
      <c r="BB17" s="8">
        <v>1</v>
      </c>
      <c r="BC17" s="7">
        <f t="shared" si="0"/>
        <v>11</v>
      </c>
      <c r="BD17" s="7">
        <f t="shared" si="4"/>
        <v>2</v>
      </c>
      <c r="BE17" s="2">
        <f t="shared" si="1"/>
        <v>10</v>
      </c>
      <c r="BF17" s="58">
        <v>0.05</v>
      </c>
      <c r="BG17" s="7">
        <f t="shared" si="2"/>
        <v>4</v>
      </c>
      <c r="BH17" s="43">
        <f t="shared" si="10"/>
        <v>0.05</v>
      </c>
      <c r="BI17" s="2">
        <f t="shared" si="5"/>
        <v>7</v>
      </c>
      <c r="BJ17" s="39">
        <f t="shared" si="3"/>
        <v>7.4999999999999997E-2</v>
      </c>
      <c r="BK17" s="45">
        <f t="shared" si="6"/>
        <v>0.17499999999999999</v>
      </c>
      <c r="BL17" s="19">
        <v>55.5</v>
      </c>
      <c r="BM17" s="62">
        <f t="shared" si="7"/>
        <v>0.79285714285714282</v>
      </c>
      <c r="BN17" s="45">
        <f t="shared" si="8"/>
        <v>0.73</v>
      </c>
      <c r="BO17" s="2">
        <v>4</v>
      </c>
      <c r="BP17" s="2"/>
      <c r="BQ17" s="65">
        <f t="shared" si="9"/>
        <v>0</v>
      </c>
      <c r="BR17" s="45"/>
      <c r="BS17" s="19"/>
    </row>
    <row r="18" spans="1:71">
      <c r="A18" s="2">
        <v>16</v>
      </c>
      <c r="B18" s="1">
        <v>332389</v>
      </c>
      <c r="C18" s="8">
        <v>1</v>
      </c>
      <c r="D18" s="8"/>
      <c r="E18" s="19"/>
      <c r="F18" s="7">
        <v>1</v>
      </c>
      <c r="G18" s="8"/>
      <c r="H18" s="8">
        <v>0</v>
      </c>
      <c r="I18" s="19"/>
      <c r="J18" s="7">
        <v>1</v>
      </c>
      <c r="K18" s="8">
        <v>5</v>
      </c>
      <c r="L18" s="8">
        <v>1</v>
      </c>
      <c r="M18" s="19">
        <v>0</v>
      </c>
      <c r="N18" s="7">
        <v>1</v>
      </c>
      <c r="O18" s="8">
        <v>1</v>
      </c>
      <c r="P18" s="8">
        <v>1</v>
      </c>
      <c r="Q18" s="19">
        <v>0</v>
      </c>
      <c r="R18" s="7">
        <v>1</v>
      </c>
      <c r="S18" s="8">
        <v>3</v>
      </c>
      <c r="T18" s="8">
        <v>0</v>
      </c>
      <c r="U18" s="19"/>
      <c r="V18" s="7">
        <v>1</v>
      </c>
      <c r="W18" s="8">
        <v>2</v>
      </c>
      <c r="X18" s="8">
        <v>0</v>
      </c>
      <c r="Y18" s="19"/>
      <c r="Z18" s="7">
        <v>1</v>
      </c>
      <c r="AA18" s="8">
        <v>4</v>
      </c>
      <c r="AB18" s="8">
        <v>0</v>
      </c>
      <c r="AC18" s="19"/>
      <c r="AD18" s="7">
        <v>1</v>
      </c>
      <c r="AE18" s="8">
        <v>4</v>
      </c>
      <c r="AF18" s="8"/>
      <c r="AG18" s="19"/>
      <c r="AH18" s="7">
        <v>0</v>
      </c>
      <c r="AI18" s="8"/>
      <c r="AJ18" s="8"/>
      <c r="AK18" s="19"/>
      <c r="AL18" s="7">
        <v>1</v>
      </c>
      <c r="AM18" s="8">
        <v>8</v>
      </c>
      <c r="AN18" s="34">
        <v>1</v>
      </c>
      <c r="AO18" s="34"/>
      <c r="AP18" s="19"/>
      <c r="AQ18" s="7">
        <v>1</v>
      </c>
      <c r="AR18" s="8">
        <v>3</v>
      </c>
      <c r="AS18" s="8">
        <v>0</v>
      </c>
      <c r="AT18" s="8"/>
      <c r="AU18" s="19"/>
      <c r="AV18" s="7">
        <v>1</v>
      </c>
      <c r="AW18" s="8">
        <v>3</v>
      </c>
      <c r="AX18" s="8">
        <v>0</v>
      </c>
      <c r="AY18" s="19"/>
      <c r="AZ18" s="1">
        <v>1</v>
      </c>
      <c r="BA18" s="8">
        <v>2</v>
      </c>
      <c r="BB18" s="8">
        <v>0</v>
      </c>
      <c r="BC18" s="7">
        <f t="shared" ref="BC18" si="12" xml:space="preserve"> SUM(C18,F18,J18,N18,R18,V18,Z18,AD18,AH18,AL18,AQ18,AV18,AZ18)</f>
        <v>12</v>
      </c>
      <c r="BD18" s="7">
        <f t="shared" si="4"/>
        <v>1</v>
      </c>
      <c r="BE18" s="2">
        <f t="shared" ref="BE18" si="13">SUM(D18,G18,K18,O18,S18,W18,AA18,AE18,AI18,AM18,AR18,AW18,BA18)</f>
        <v>35</v>
      </c>
      <c r="BF18" s="58">
        <v>0.05</v>
      </c>
      <c r="BG18" s="7">
        <f t="shared" si="2"/>
        <v>3</v>
      </c>
      <c r="BH18" s="43">
        <f t="shared" si="10"/>
        <v>3.7499999999999999E-2</v>
      </c>
      <c r="BI18" s="2">
        <f t="shared" si="5"/>
        <v>0</v>
      </c>
      <c r="BJ18" s="39">
        <f t="shared" si="3"/>
        <v>0</v>
      </c>
      <c r="BK18" s="45">
        <f t="shared" si="6"/>
        <v>8.7499999999999994E-2</v>
      </c>
      <c r="BL18" s="19">
        <v>36.5</v>
      </c>
      <c r="BM18" s="62">
        <f t="shared" si="7"/>
        <v>0.52142857142857146</v>
      </c>
      <c r="BN18" s="45">
        <f t="shared" si="8"/>
        <v>0.45250000000000001</v>
      </c>
      <c r="BO18" s="2">
        <v>2</v>
      </c>
      <c r="BP18" s="2">
        <v>48.5</v>
      </c>
      <c r="BQ18" s="65">
        <f t="shared" si="9"/>
        <v>0.69285714285714284</v>
      </c>
      <c r="BR18" s="45">
        <f t="shared" si="11"/>
        <v>0.57250000000000001</v>
      </c>
      <c r="BS18" s="19">
        <v>3</v>
      </c>
    </row>
    <row r="19" spans="1:71" s="90" customFormat="1">
      <c r="A19" s="89">
        <v>17</v>
      </c>
      <c r="B19" s="89">
        <v>358776</v>
      </c>
      <c r="C19" s="90">
        <v>1</v>
      </c>
      <c r="D19" s="34"/>
      <c r="E19" s="26">
        <v>0</v>
      </c>
      <c r="F19" s="47">
        <v>1</v>
      </c>
      <c r="G19" s="34"/>
      <c r="H19" s="34">
        <v>0</v>
      </c>
      <c r="I19" s="26"/>
      <c r="J19" s="47">
        <v>1</v>
      </c>
      <c r="K19" s="34"/>
      <c r="L19" s="34"/>
      <c r="M19" s="26">
        <v>1</v>
      </c>
      <c r="N19" s="47">
        <v>1</v>
      </c>
      <c r="O19" s="34"/>
      <c r="P19" s="34">
        <v>0</v>
      </c>
      <c r="Q19" s="26"/>
      <c r="R19" s="47">
        <v>1</v>
      </c>
      <c r="S19" s="34"/>
      <c r="T19" s="34">
        <v>1</v>
      </c>
      <c r="U19" s="26"/>
      <c r="V19" s="47">
        <v>0</v>
      </c>
      <c r="W19" s="34"/>
      <c r="X19" s="34"/>
      <c r="Y19" s="26">
        <v>1</v>
      </c>
      <c r="Z19" s="47">
        <v>1</v>
      </c>
      <c r="AA19" s="34"/>
      <c r="AB19" s="34">
        <v>1</v>
      </c>
      <c r="AC19" s="26">
        <v>1</v>
      </c>
      <c r="AD19" s="47">
        <v>1</v>
      </c>
      <c r="AE19" s="34"/>
      <c r="AF19" s="34">
        <v>1</v>
      </c>
      <c r="AG19" s="26"/>
      <c r="AH19" s="47">
        <v>0</v>
      </c>
      <c r="AI19" s="34"/>
      <c r="AJ19" s="34"/>
      <c r="AK19" s="26"/>
      <c r="AL19" s="47">
        <v>1</v>
      </c>
      <c r="AM19" s="34">
        <v>1</v>
      </c>
      <c r="AN19" s="34">
        <v>1</v>
      </c>
      <c r="AO19" s="34">
        <v>1</v>
      </c>
      <c r="AP19" s="26">
        <v>1</v>
      </c>
      <c r="AQ19" s="47">
        <v>1</v>
      </c>
      <c r="AR19" s="34">
        <v>1</v>
      </c>
      <c r="AS19" s="34">
        <v>0</v>
      </c>
      <c r="AT19" s="34"/>
      <c r="AU19" s="26"/>
      <c r="AV19" s="47">
        <v>1</v>
      </c>
      <c r="AW19" s="34"/>
      <c r="AX19" s="34"/>
      <c r="AY19" s="26"/>
      <c r="AZ19" s="90">
        <v>1</v>
      </c>
      <c r="BA19" s="34"/>
      <c r="BB19" s="34"/>
      <c r="BC19" s="47">
        <f t="shared" si="0"/>
        <v>11</v>
      </c>
      <c r="BD19" s="47">
        <f t="shared" si="4"/>
        <v>2</v>
      </c>
      <c r="BE19" s="89">
        <f t="shared" si="1"/>
        <v>2</v>
      </c>
      <c r="BF19" s="34"/>
      <c r="BG19" s="47">
        <f>SUM(H19,L19,P19,T19,X19,AB19,AF19,AJ19,AN19,AS19,AX19,BB19)</f>
        <v>4</v>
      </c>
      <c r="BH19" s="92">
        <f t="shared" si="10"/>
        <v>0.05</v>
      </c>
      <c r="BI19" s="89">
        <f t="shared" si="5"/>
        <v>5</v>
      </c>
      <c r="BJ19" s="93">
        <f t="shared" si="3"/>
        <v>5.3571428571428575E-2</v>
      </c>
      <c r="BK19" s="94">
        <f t="shared" si="6"/>
        <v>0.10357142857142858</v>
      </c>
      <c r="BL19" s="26"/>
      <c r="BM19" s="95">
        <f t="shared" si="7"/>
        <v>0</v>
      </c>
      <c r="BN19" s="94">
        <f t="shared" si="8"/>
        <v>0.10357142857142858</v>
      </c>
      <c r="BO19" s="69" t="s">
        <v>62</v>
      </c>
      <c r="BP19" s="89">
        <v>10.25</v>
      </c>
      <c r="BQ19" s="98">
        <f t="shared" si="9"/>
        <v>0.14642857142857144</v>
      </c>
      <c r="BR19" s="45">
        <f t="shared" si="11"/>
        <v>0.20607142857142857</v>
      </c>
      <c r="BS19" s="26">
        <v>2</v>
      </c>
    </row>
    <row r="20" spans="1:71">
      <c r="A20" s="2">
        <v>18</v>
      </c>
      <c r="B20" s="2">
        <v>348876</v>
      </c>
      <c r="C20" s="1">
        <v>1</v>
      </c>
      <c r="D20" s="8"/>
      <c r="E20" s="19">
        <v>1</v>
      </c>
      <c r="F20" s="7">
        <v>1</v>
      </c>
      <c r="G20" s="8">
        <v>2</v>
      </c>
      <c r="H20" s="8">
        <v>1</v>
      </c>
      <c r="I20" s="19">
        <v>1</v>
      </c>
      <c r="J20" s="7">
        <v>1</v>
      </c>
      <c r="K20" s="8">
        <v>2</v>
      </c>
      <c r="L20" s="8">
        <v>1</v>
      </c>
      <c r="M20" s="19"/>
      <c r="N20" s="7">
        <v>0</v>
      </c>
      <c r="O20" s="8"/>
      <c r="P20" s="8"/>
      <c r="Q20" s="19"/>
      <c r="R20" s="7">
        <v>1</v>
      </c>
      <c r="S20" s="8">
        <v>2</v>
      </c>
      <c r="T20" s="8">
        <v>1</v>
      </c>
      <c r="U20" s="19">
        <v>0</v>
      </c>
      <c r="V20" s="7">
        <v>1</v>
      </c>
      <c r="W20" s="8">
        <v>1</v>
      </c>
      <c r="X20" s="8">
        <v>1</v>
      </c>
      <c r="Y20" s="19"/>
      <c r="Z20" s="7">
        <v>1</v>
      </c>
      <c r="AA20" s="8">
        <v>2</v>
      </c>
      <c r="AB20" s="8">
        <v>0</v>
      </c>
      <c r="AC20" s="19">
        <v>1</v>
      </c>
      <c r="AD20" s="7">
        <v>1</v>
      </c>
      <c r="AE20" s="8"/>
      <c r="AF20" s="8">
        <v>0</v>
      </c>
      <c r="AG20" s="19"/>
      <c r="AH20" s="7">
        <v>1</v>
      </c>
      <c r="AI20" s="8"/>
      <c r="AJ20" s="8">
        <v>1</v>
      </c>
      <c r="AK20" s="19"/>
      <c r="AL20" s="7">
        <v>1</v>
      </c>
      <c r="AM20" s="8">
        <v>2</v>
      </c>
      <c r="AN20" s="8">
        <v>1</v>
      </c>
      <c r="AO20" s="8">
        <v>1</v>
      </c>
      <c r="AP20" s="19">
        <v>1</v>
      </c>
      <c r="AQ20" s="7">
        <v>1</v>
      </c>
      <c r="AR20" s="8"/>
      <c r="AS20" s="8">
        <v>1</v>
      </c>
      <c r="AT20" s="8"/>
      <c r="AU20" s="19"/>
      <c r="AV20" s="7">
        <v>1</v>
      </c>
      <c r="AW20" s="8"/>
      <c r="AX20" s="8">
        <v>0</v>
      </c>
      <c r="AY20" s="19"/>
      <c r="AZ20" s="1">
        <v>1</v>
      </c>
      <c r="BA20" s="8"/>
      <c r="BB20" s="8">
        <v>1</v>
      </c>
      <c r="BC20" s="7">
        <f t="shared" si="0"/>
        <v>12</v>
      </c>
      <c r="BD20" s="7">
        <f t="shared" si="4"/>
        <v>1</v>
      </c>
      <c r="BE20" s="2">
        <f t="shared" si="1"/>
        <v>11</v>
      </c>
      <c r="BF20" s="58">
        <v>0.05</v>
      </c>
      <c r="BG20" s="7">
        <f t="shared" si="2"/>
        <v>8</v>
      </c>
      <c r="BH20" s="43">
        <f t="shared" si="10"/>
        <v>0.1</v>
      </c>
      <c r="BI20" s="2">
        <f t="shared" si="5"/>
        <v>5</v>
      </c>
      <c r="BJ20" s="39">
        <f t="shared" si="3"/>
        <v>5.3571428571428575E-2</v>
      </c>
      <c r="BK20" s="45">
        <f t="shared" si="6"/>
        <v>0.2035714285714286</v>
      </c>
      <c r="BL20" s="19">
        <v>54</v>
      </c>
      <c r="BM20" s="62">
        <f t="shared" si="7"/>
        <v>0.77142857142857146</v>
      </c>
      <c r="BN20" s="45">
        <f t="shared" si="8"/>
        <v>0.74357142857142866</v>
      </c>
      <c r="BO20" s="2">
        <v>4</v>
      </c>
      <c r="BP20" s="2"/>
      <c r="BQ20" s="65">
        <f t="shared" si="9"/>
        <v>0</v>
      </c>
      <c r="BR20" s="45"/>
      <c r="BS20" s="19"/>
    </row>
    <row r="21" spans="1:71" s="70" customFormat="1">
      <c r="A21" s="69">
        <v>19</v>
      </c>
      <c r="B21" s="69">
        <v>355070</v>
      </c>
      <c r="C21" s="70">
        <v>1</v>
      </c>
      <c r="D21" s="53"/>
      <c r="E21" s="57"/>
      <c r="F21" s="46">
        <v>1</v>
      </c>
      <c r="G21" s="53"/>
      <c r="H21" s="53"/>
      <c r="I21" s="57"/>
      <c r="J21" s="46">
        <v>1</v>
      </c>
      <c r="K21" s="53"/>
      <c r="L21" s="53">
        <v>0</v>
      </c>
      <c r="M21" s="57"/>
      <c r="N21" s="46">
        <v>1</v>
      </c>
      <c r="O21" s="53"/>
      <c r="P21" s="53"/>
      <c r="Q21" s="57"/>
      <c r="R21" s="46">
        <v>0</v>
      </c>
      <c r="S21" s="53"/>
      <c r="T21" s="53"/>
      <c r="U21" s="57"/>
      <c r="V21" s="46">
        <v>0</v>
      </c>
      <c r="W21" s="53"/>
      <c r="X21" s="53"/>
      <c r="Y21" s="57"/>
      <c r="Z21" s="46">
        <v>0</v>
      </c>
      <c r="AA21" s="53"/>
      <c r="AB21" s="53"/>
      <c r="AC21" s="57"/>
      <c r="AD21" s="46">
        <v>0</v>
      </c>
      <c r="AE21" s="53"/>
      <c r="AF21" s="53"/>
      <c r="AG21" s="57"/>
      <c r="AH21" s="46">
        <v>0</v>
      </c>
      <c r="AI21" s="53"/>
      <c r="AJ21" s="53"/>
      <c r="AK21" s="57"/>
      <c r="AL21" s="46">
        <v>0</v>
      </c>
      <c r="AM21" s="53"/>
      <c r="AN21" s="53"/>
      <c r="AO21" s="53"/>
      <c r="AP21" s="57"/>
      <c r="AQ21" s="46">
        <v>0</v>
      </c>
      <c r="AR21" s="53"/>
      <c r="AS21" s="53"/>
      <c r="AT21" s="53"/>
      <c r="AU21" s="57"/>
      <c r="AV21" s="46">
        <v>0</v>
      </c>
      <c r="AW21" s="53"/>
      <c r="AX21" s="53"/>
      <c r="AY21" s="57"/>
      <c r="AZ21" s="70">
        <v>0</v>
      </c>
      <c r="BA21" s="53"/>
      <c r="BB21" s="53"/>
      <c r="BC21" s="46">
        <f t="shared" si="0"/>
        <v>4</v>
      </c>
      <c r="BD21" s="46">
        <f t="shared" si="4"/>
        <v>9</v>
      </c>
      <c r="BE21" s="69">
        <f t="shared" si="1"/>
        <v>0</v>
      </c>
      <c r="BF21" s="53"/>
      <c r="BG21" s="46">
        <f t="shared" si="2"/>
        <v>0</v>
      </c>
      <c r="BH21" s="87">
        <f t="shared" si="10"/>
        <v>0</v>
      </c>
      <c r="BI21" s="69">
        <f t="shared" si="5"/>
        <v>0</v>
      </c>
      <c r="BJ21" s="72">
        <f t="shared" si="3"/>
        <v>0</v>
      </c>
      <c r="BK21" s="75">
        <f t="shared" si="6"/>
        <v>0</v>
      </c>
      <c r="BL21" s="57"/>
      <c r="BM21" s="74">
        <f t="shared" si="7"/>
        <v>0</v>
      </c>
      <c r="BN21" s="75">
        <f t="shared" si="8"/>
        <v>0</v>
      </c>
      <c r="BO21" s="69" t="s">
        <v>62</v>
      </c>
      <c r="BP21" s="69"/>
      <c r="BQ21" s="85">
        <f t="shared" si="9"/>
        <v>0</v>
      </c>
      <c r="BR21" s="75"/>
      <c r="BS21" s="57" t="s">
        <v>62</v>
      </c>
    </row>
    <row r="22" spans="1:71">
      <c r="A22" s="2">
        <v>20</v>
      </c>
      <c r="B22" s="2">
        <v>369106</v>
      </c>
      <c r="C22" s="1">
        <v>1</v>
      </c>
      <c r="D22" s="8"/>
      <c r="E22" s="19">
        <v>0</v>
      </c>
      <c r="F22" s="7">
        <v>1</v>
      </c>
      <c r="G22" s="8"/>
      <c r="H22" s="8">
        <v>0</v>
      </c>
      <c r="I22" s="19"/>
      <c r="J22" s="7">
        <v>0</v>
      </c>
      <c r="K22" s="8"/>
      <c r="L22" s="8"/>
      <c r="M22" s="19">
        <v>1</v>
      </c>
      <c r="N22" s="7">
        <v>1</v>
      </c>
      <c r="O22" s="8">
        <v>1</v>
      </c>
      <c r="P22" s="8">
        <v>1</v>
      </c>
      <c r="Q22" s="19">
        <v>1</v>
      </c>
      <c r="R22" s="7">
        <v>1</v>
      </c>
      <c r="S22" s="8">
        <v>1</v>
      </c>
      <c r="T22" s="8">
        <v>0</v>
      </c>
      <c r="U22" s="19">
        <v>1</v>
      </c>
      <c r="V22" s="7">
        <v>1</v>
      </c>
      <c r="W22" s="8"/>
      <c r="X22" s="8">
        <v>1</v>
      </c>
      <c r="Y22" s="19">
        <v>1</v>
      </c>
      <c r="Z22" s="7">
        <v>1</v>
      </c>
      <c r="AA22" s="8"/>
      <c r="AB22" s="8">
        <v>1</v>
      </c>
      <c r="AC22" s="19">
        <v>1</v>
      </c>
      <c r="AD22" s="7">
        <v>1</v>
      </c>
      <c r="AE22" s="8">
        <v>1</v>
      </c>
      <c r="AF22" s="8">
        <v>0</v>
      </c>
      <c r="AG22" s="19">
        <v>1</v>
      </c>
      <c r="AH22" s="7">
        <v>1</v>
      </c>
      <c r="AI22" s="8"/>
      <c r="AJ22" s="8">
        <v>0</v>
      </c>
      <c r="AK22" s="19">
        <v>0</v>
      </c>
      <c r="AL22" s="7">
        <v>1</v>
      </c>
      <c r="AM22" s="8">
        <v>1</v>
      </c>
      <c r="AN22" s="8">
        <v>1</v>
      </c>
      <c r="AO22" s="8">
        <v>1</v>
      </c>
      <c r="AP22" s="19">
        <v>1</v>
      </c>
      <c r="AQ22" s="7">
        <v>1</v>
      </c>
      <c r="AR22" s="8"/>
      <c r="AS22" s="8">
        <v>1</v>
      </c>
      <c r="AT22" s="8">
        <v>1</v>
      </c>
      <c r="AU22" s="19">
        <v>1</v>
      </c>
      <c r="AV22" s="7">
        <v>1</v>
      </c>
      <c r="AW22" s="8"/>
      <c r="AX22" s="8"/>
      <c r="AY22" s="19">
        <v>1</v>
      </c>
      <c r="AZ22" s="1">
        <v>1</v>
      </c>
      <c r="BA22" s="8"/>
      <c r="BB22" s="8">
        <v>0</v>
      </c>
      <c r="BC22" s="7">
        <f t="shared" si="0"/>
        <v>12</v>
      </c>
      <c r="BD22" s="7">
        <f t="shared" si="4"/>
        <v>1</v>
      </c>
      <c r="BE22" s="2">
        <f t="shared" si="1"/>
        <v>4</v>
      </c>
      <c r="BF22" s="58">
        <v>0.02</v>
      </c>
      <c r="BG22" s="7">
        <f t="shared" si="2"/>
        <v>5</v>
      </c>
      <c r="BH22" s="43">
        <f t="shared" si="10"/>
        <v>6.25E-2</v>
      </c>
      <c r="BI22" s="2">
        <f t="shared" si="5"/>
        <v>11</v>
      </c>
      <c r="BJ22" s="39">
        <f t="shared" si="3"/>
        <v>0.11785714285714284</v>
      </c>
      <c r="BK22" s="45">
        <f t="shared" si="6"/>
        <v>0.20035714285714284</v>
      </c>
      <c r="BL22" s="19">
        <v>38</v>
      </c>
      <c r="BM22" s="62">
        <f t="shared" si="7"/>
        <v>0.54285714285714282</v>
      </c>
      <c r="BN22" s="45">
        <f t="shared" si="8"/>
        <v>0.58035714285714279</v>
      </c>
      <c r="BO22" s="2">
        <v>3</v>
      </c>
      <c r="BP22" s="2"/>
      <c r="BQ22" s="65">
        <f t="shared" si="9"/>
        <v>0</v>
      </c>
      <c r="BR22" s="45"/>
      <c r="BS22" s="19"/>
    </row>
    <row r="23" spans="1:71">
      <c r="A23" s="2">
        <v>21</v>
      </c>
      <c r="B23" s="2">
        <v>348890</v>
      </c>
      <c r="C23" s="1">
        <v>1</v>
      </c>
      <c r="D23" s="8"/>
      <c r="E23" s="19">
        <v>1</v>
      </c>
      <c r="F23" s="7">
        <v>1</v>
      </c>
      <c r="G23" s="8"/>
      <c r="H23" s="8">
        <v>0</v>
      </c>
      <c r="I23" s="19">
        <v>1</v>
      </c>
      <c r="J23" s="7">
        <v>1</v>
      </c>
      <c r="K23" s="8"/>
      <c r="L23" s="8"/>
      <c r="M23" s="19"/>
      <c r="N23" s="7">
        <v>1</v>
      </c>
      <c r="O23" s="8"/>
      <c r="P23" s="8"/>
      <c r="Q23" s="19">
        <v>1</v>
      </c>
      <c r="R23" s="7">
        <v>1</v>
      </c>
      <c r="S23" s="8"/>
      <c r="T23" s="8">
        <v>0</v>
      </c>
      <c r="U23" s="19">
        <v>0</v>
      </c>
      <c r="V23" s="7">
        <v>1</v>
      </c>
      <c r="W23" s="8"/>
      <c r="X23" s="8">
        <v>0</v>
      </c>
      <c r="Y23" s="19"/>
      <c r="Z23" s="7">
        <v>1</v>
      </c>
      <c r="AA23" s="8"/>
      <c r="AB23" s="8"/>
      <c r="AC23" s="19">
        <v>1</v>
      </c>
      <c r="AD23" s="7">
        <v>1</v>
      </c>
      <c r="AE23" s="8"/>
      <c r="AF23" s="8">
        <v>1</v>
      </c>
      <c r="AG23" s="19">
        <v>1</v>
      </c>
      <c r="AH23" s="7">
        <v>1</v>
      </c>
      <c r="AI23" s="8"/>
      <c r="AJ23" s="8">
        <v>1</v>
      </c>
      <c r="AK23" s="19"/>
      <c r="AL23" s="7">
        <v>0</v>
      </c>
      <c r="AM23" s="8"/>
      <c r="AN23" s="8"/>
      <c r="AO23" s="8"/>
      <c r="AP23" s="19"/>
      <c r="AQ23" s="7">
        <v>0</v>
      </c>
      <c r="AR23" s="8"/>
      <c r="AS23" s="8"/>
      <c r="AT23" s="8"/>
      <c r="AU23" s="19"/>
      <c r="AV23" s="7">
        <v>1</v>
      </c>
      <c r="AW23" s="8"/>
      <c r="AX23" s="8">
        <v>0</v>
      </c>
      <c r="AY23" s="19"/>
      <c r="AZ23" s="1">
        <v>1</v>
      </c>
      <c r="BA23" s="8"/>
      <c r="BB23" s="8"/>
      <c r="BC23" s="7">
        <f t="shared" si="0"/>
        <v>11</v>
      </c>
      <c r="BD23" s="47">
        <f t="shared" si="4"/>
        <v>2</v>
      </c>
      <c r="BE23" s="2">
        <f t="shared" si="1"/>
        <v>0</v>
      </c>
      <c r="BF23" s="8"/>
      <c r="BG23" s="7">
        <f t="shared" si="2"/>
        <v>2</v>
      </c>
      <c r="BH23" s="43">
        <f t="shared" si="10"/>
        <v>2.5000000000000001E-2</v>
      </c>
      <c r="BI23" s="2">
        <f t="shared" si="5"/>
        <v>5</v>
      </c>
      <c r="BJ23" s="39">
        <f t="shared" si="3"/>
        <v>5.3571428571428575E-2</v>
      </c>
      <c r="BK23" s="45">
        <f t="shared" si="6"/>
        <v>7.857142857142857E-2</v>
      </c>
      <c r="BL23" s="19">
        <v>36.5</v>
      </c>
      <c r="BM23" s="62">
        <f t="shared" si="7"/>
        <v>0.52142857142857146</v>
      </c>
      <c r="BN23" s="45">
        <f t="shared" si="8"/>
        <v>0.44357142857142856</v>
      </c>
      <c r="BO23" s="2">
        <v>2</v>
      </c>
      <c r="BP23" s="2">
        <v>48.5</v>
      </c>
      <c r="BQ23" s="65">
        <f t="shared" si="9"/>
        <v>0.69285714285714284</v>
      </c>
      <c r="BR23" s="45">
        <f t="shared" si="11"/>
        <v>0.56357142857142861</v>
      </c>
      <c r="BS23" s="19">
        <v>3</v>
      </c>
    </row>
    <row r="24" spans="1:71">
      <c r="A24" s="2">
        <v>22</v>
      </c>
      <c r="B24" s="2">
        <v>363459</v>
      </c>
      <c r="C24" s="1">
        <v>1</v>
      </c>
      <c r="D24" s="8"/>
      <c r="E24" s="19">
        <v>1</v>
      </c>
      <c r="F24" s="7">
        <v>1</v>
      </c>
      <c r="G24" s="8"/>
      <c r="H24" s="8">
        <v>1</v>
      </c>
      <c r="I24" s="19">
        <v>0</v>
      </c>
      <c r="J24" s="7">
        <v>1</v>
      </c>
      <c r="K24" s="8"/>
      <c r="L24" s="8">
        <v>0</v>
      </c>
      <c r="M24" s="19"/>
      <c r="N24" s="7">
        <v>0</v>
      </c>
      <c r="O24" s="8"/>
      <c r="P24" s="8"/>
      <c r="Q24" s="19">
        <v>1</v>
      </c>
      <c r="R24" s="7">
        <v>1</v>
      </c>
      <c r="S24" s="8"/>
      <c r="T24" s="8">
        <v>0</v>
      </c>
      <c r="U24" s="19">
        <v>1</v>
      </c>
      <c r="V24" s="7">
        <v>1</v>
      </c>
      <c r="W24" s="8"/>
      <c r="X24" s="8">
        <v>1</v>
      </c>
      <c r="Y24" s="19"/>
      <c r="Z24" s="7">
        <v>0</v>
      </c>
      <c r="AA24" s="8"/>
      <c r="AB24" s="8"/>
      <c r="AC24" s="19">
        <v>1</v>
      </c>
      <c r="AD24" s="7">
        <v>1</v>
      </c>
      <c r="AE24" s="8"/>
      <c r="AF24" s="8">
        <v>0</v>
      </c>
      <c r="AG24" s="19">
        <v>1</v>
      </c>
      <c r="AH24" s="7">
        <v>1</v>
      </c>
      <c r="AI24" s="8"/>
      <c r="AJ24" s="8">
        <v>1</v>
      </c>
      <c r="AK24" s="19"/>
      <c r="AL24" s="7">
        <v>1</v>
      </c>
      <c r="AM24" s="8">
        <v>2</v>
      </c>
      <c r="AN24" s="8">
        <v>1</v>
      </c>
      <c r="AO24" s="8">
        <v>1</v>
      </c>
      <c r="AP24" s="19">
        <v>1</v>
      </c>
      <c r="AQ24" s="7">
        <v>1</v>
      </c>
      <c r="AR24" s="8"/>
      <c r="AS24" s="8">
        <v>1</v>
      </c>
      <c r="AT24" s="8">
        <v>1</v>
      </c>
      <c r="AU24" s="19">
        <v>1</v>
      </c>
      <c r="AV24" s="7">
        <v>1</v>
      </c>
      <c r="AW24" s="8"/>
      <c r="AX24" s="8">
        <v>1</v>
      </c>
      <c r="AY24" s="19"/>
      <c r="AZ24" s="1">
        <v>1</v>
      </c>
      <c r="BA24" s="8"/>
      <c r="BB24" s="8">
        <v>0</v>
      </c>
      <c r="BC24" s="7">
        <f t="shared" si="0"/>
        <v>11</v>
      </c>
      <c r="BD24" s="7">
        <f t="shared" si="4"/>
        <v>2</v>
      </c>
      <c r="BE24" s="2">
        <f t="shared" si="1"/>
        <v>2</v>
      </c>
      <c r="BF24" s="58">
        <v>0.01</v>
      </c>
      <c r="BG24" s="7">
        <f t="shared" si="2"/>
        <v>6</v>
      </c>
      <c r="BH24" s="43">
        <f t="shared" si="10"/>
        <v>7.4999999999999997E-2</v>
      </c>
      <c r="BI24" s="2">
        <f t="shared" si="5"/>
        <v>9</v>
      </c>
      <c r="BJ24" s="39">
        <f t="shared" si="3"/>
        <v>9.6428571428571447E-2</v>
      </c>
      <c r="BK24" s="45">
        <f t="shared" si="6"/>
        <v>0.18142857142857144</v>
      </c>
      <c r="BL24" s="19"/>
      <c r="BM24" s="62">
        <f t="shared" si="7"/>
        <v>0</v>
      </c>
      <c r="BN24" s="45">
        <f t="shared" si="8"/>
        <v>0.18142857142857144</v>
      </c>
      <c r="BO24" s="69" t="s">
        <v>62</v>
      </c>
      <c r="BP24" s="2"/>
      <c r="BQ24" s="65">
        <f t="shared" si="9"/>
        <v>0</v>
      </c>
      <c r="BR24" s="45">
        <f t="shared" si="11"/>
        <v>0.18142857142857144</v>
      </c>
      <c r="BS24" s="57" t="s">
        <v>62</v>
      </c>
    </row>
    <row r="25" spans="1:71">
      <c r="A25" s="2">
        <v>23</v>
      </c>
      <c r="B25" s="2">
        <v>304909</v>
      </c>
      <c r="C25" s="1">
        <v>1</v>
      </c>
      <c r="D25" s="8"/>
      <c r="E25" s="19"/>
      <c r="F25" s="7">
        <v>0</v>
      </c>
      <c r="G25" s="8"/>
      <c r="H25" s="8"/>
      <c r="I25" s="19"/>
      <c r="J25" s="7">
        <v>1</v>
      </c>
      <c r="K25" s="8"/>
      <c r="L25" s="8"/>
      <c r="M25" s="19"/>
      <c r="N25" s="7">
        <v>1</v>
      </c>
      <c r="O25" s="8"/>
      <c r="P25" s="8">
        <v>0</v>
      </c>
      <c r="Q25" s="19"/>
      <c r="R25" s="7">
        <v>1</v>
      </c>
      <c r="S25" s="8"/>
      <c r="T25" s="8">
        <v>0</v>
      </c>
      <c r="U25" s="19"/>
      <c r="V25" s="7">
        <v>0</v>
      </c>
      <c r="W25" s="8"/>
      <c r="X25" s="8"/>
      <c r="Y25" s="19"/>
      <c r="Z25" s="7">
        <v>1</v>
      </c>
      <c r="AA25" s="8"/>
      <c r="AB25" s="8"/>
      <c r="AC25" s="19"/>
      <c r="AD25" s="7">
        <v>1</v>
      </c>
      <c r="AE25" s="8"/>
      <c r="AF25" s="8">
        <v>0</v>
      </c>
      <c r="AG25" s="19"/>
      <c r="AH25" s="7">
        <v>1</v>
      </c>
      <c r="AI25" s="8"/>
      <c r="AJ25" s="8"/>
      <c r="AK25" s="19"/>
      <c r="AL25" s="7">
        <v>1</v>
      </c>
      <c r="AM25" s="8"/>
      <c r="AN25" s="8"/>
      <c r="AO25" s="8"/>
      <c r="AP25" s="19"/>
      <c r="AQ25" s="7">
        <v>1</v>
      </c>
      <c r="AR25" s="8"/>
      <c r="AS25" s="8"/>
      <c r="AT25" s="8"/>
      <c r="AU25" s="19"/>
      <c r="AV25" s="7">
        <v>1</v>
      </c>
      <c r="AW25" s="8"/>
      <c r="AX25" s="8"/>
      <c r="AY25" s="19"/>
      <c r="AZ25" s="1">
        <v>1</v>
      </c>
      <c r="BA25" s="8"/>
      <c r="BB25" s="8">
        <v>0</v>
      </c>
      <c r="BC25" s="7">
        <f t="shared" si="0"/>
        <v>11</v>
      </c>
      <c r="BD25" s="47">
        <f t="shared" si="4"/>
        <v>2</v>
      </c>
      <c r="BE25" s="2">
        <f t="shared" si="1"/>
        <v>0</v>
      </c>
      <c r="BF25" s="8"/>
      <c r="BG25" s="7">
        <f t="shared" si="2"/>
        <v>0</v>
      </c>
      <c r="BH25" s="43">
        <f t="shared" si="10"/>
        <v>0</v>
      </c>
      <c r="BI25" s="2">
        <f t="shared" si="5"/>
        <v>0</v>
      </c>
      <c r="BJ25" s="39">
        <f t="shared" si="3"/>
        <v>0</v>
      </c>
      <c r="BK25" s="45">
        <f t="shared" si="6"/>
        <v>0</v>
      </c>
      <c r="BL25" s="19"/>
      <c r="BM25" s="62">
        <f t="shared" si="7"/>
        <v>0</v>
      </c>
      <c r="BN25" s="45">
        <f t="shared" si="8"/>
        <v>0</v>
      </c>
      <c r="BO25" s="69" t="s">
        <v>62</v>
      </c>
      <c r="BP25" s="2">
        <v>6</v>
      </c>
      <c r="BQ25" s="65">
        <f t="shared" si="9"/>
        <v>8.5714285714285715E-2</v>
      </c>
      <c r="BR25" s="45">
        <f t="shared" si="11"/>
        <v>0.06</v>
      </c>
      <c r="BS25" s="19">
        <v>2</v>
      </c>
    </row>
    <row r="26" spans="1:71">
      <c r="A26" s="2">
        <v>24</v>
      </c>
      <c r="B26" s="2">
        <v>368511</v>
      </c>
      <c r="C26" s="1">
        <v>1</v>
      </c>
      <c r="D26" s="8"/>
      <c r="E26" s="19">
        <v>1</v>
      </c>
      <c r="F26" s="7">
        <v>1</v>
      </c>
      <c r="G26" s="8"/>
      <c r="H26" s="8">
        <v>0</v>
      </c>
      <c r="I26" s="19"/>
      <c r="J26" s="7">
        <v>1</v>
      </c>
      <c r="K26" s="8"/>
      <c r="L26" s="8"/>
      <c r="M26" s="19">
        <v>0</v>
      </c>
      <c r="N26" s="7">
        <v>1</v>
      </c>
      <c r="O26" s="8"/>
      <c r="P26" s="8">
        <v>0</v>
      </c>
      <c r="Q26" s="19">
        <v>1</v>
      </c>
      <c r="R26" s="7">
        <v>1</v>
      </c>
      <c r="S26" s="8"/>
      <c r="T26" s="8"/>
      <c r="U26" s="19">
        <v>1</v>
      </c>
      <c r="V26" s="7">
        <v>1</v>
      </c>
      <c r="W26" s="8"/>
      <c r="X26" s="8">
        <v>0</v>
      </c>
      <c r="Y26" s="19">
        <v>1</v>
      </c>
      <c r="Z26" s="7">
        <v>1</v>
      </c>
      <c r="AA26" s="8">
        <v>1</v>
      </c>
      <c r="AB26" s="8">
        <v>0</v>
      </c>
      <c r="AC26" s="19">
        <v>1</v>
      </c>
      <c r="AD26" s="7">
        <v>1</v>
      </c>
      <c r="AE26" s="8"/>
      <c r="AF26" s="8">
        <v>0</v>
      </c>
      <c r="AG26" s="19">
        <v>1</v>
      </c>
      <c r="AH26" s="7">
        <v>1</v>
      </c>
      <c r="AI26" s="8">
        <v>1</v>
      </c>
      <c r="AJ26" s="8">
        <v>0</v>
      </c>
      <c r="AK26" s="19">
        <v>1</v>
      </c>
      <c r="AL26" s="7">
        <v>1</v>
      </c>
      <c r="AM26" s="8"/>
      <c r="AN26" s="8">
        <v>0</v>
      </c>
      <c r="AO26" s="8">
        <v>1</v>
      </c>
      <c r="AP26" s="19"/>
      <c r="AQ26" s="7">
        <v>1</v>
      </c>
      <c r="AR26" s="8"/>
      <c r="AS26" s="8">
        <v>1</v>
      </c>
      <c r="AT26" s="8">
        <v>1</v>
      </c>
      <c r="AU26" s="19">
        <v>1</v>
      </c>
      <c r="AV26" s="7">
        <v>1</v>
      </c>
      <c r="AW26" s="8"/>
      <c r="AX26" s="8"/>
      <c r="AY26" s="19">
        <v>1</v>
      </c>
      <c r="AZ26" s="1">
        <v>1</v>
      </c>
      <c r="BA26" s="8"/>
      <c r="BB26" s="8">
        <v>0</v>
      </c>
      <c r="BC26" s="7">
        <f t="shared" si="0"/>
        <v>13</v>
      </c>
      <c r="BD26" s="7">
        <f t="shared" si="4"/>
        <v>0</v>
      </c>
      <c r="BE26" s="2">
        <f t="shared" si="1"/>
        <v>2</v>
      </c>
      <c r="BF26" s="58">
        <v>0.01</v>
      </c>
      <c r="BG26" s="7">
        <f t="shared" si="2"/>
        <v>1</v>
      </c>
      <c r="BH26" s="43">
        <f t="shared" si="10"/>
        <v>1.2500000000000001E-2</v>
      </c>
      <c r="BI26" s="2">
        <f t="shared" si="5"/>
        <v>11</v>
      </c>
      <c r="BJ26" s="39">
        <f t="shared" si="3"/>
        <v>0.11785714285714284</v>
      </c>
      <c r="BK26" s="45">
        <f t="shared" si="6"/>
        <v>0.14035714285714285</v>
      </c>
      <c r="BL26" s="19">
        <v>4</v>
      </c>
      <c r="BM26" s="62">
        <f t="shared" si="7"/>
        <v>5.7142857142857141E-2</v>
      </c>
      <c r="BN26" s="45">
        <f t="shared" si="8"/>
        <v>0.18035714285714285</v>
      </c>
      <c r="BO26" s="2">
        <v>2</v>
      </c>
      <c r="BP26" s="2"/>
      <c r="BQ26" s="65">
        <f t="shared" si="9"/>
        <v>0</v>
      </c>
      <c r="BR26" s="45">
        <f t="shared" si="11"/>
        <v>0.14035714285714285</v>
      </c>
      <c r="BS26" s="57" t="s">
        <v>62</v>
      </c>
    </row>
    <row r="27" spans="1:71" s="70" customFormat="1">
      <c r="A27" s="69">
        <v>25</v>
      </c>
      <c r="B27" s="69">
        <v>348550</v>
      </c>
      <c r="C27" s="70">
        <v>1</v>
      </c>
      <c r="D27" s="53"/>
      <c r="E27" s="57"/>
      <c r="F27" s="46">
        <v>1</v>
      </c>
      <c r="G27" s="53">
        <v>1</v>
      </c>
      <c r="H27" s="53">
        <v>0</v>
      </c>
      <c r="I27" s="57"/>
      <c r="J27" s="46">
        <v>1</v>
      </c>
      <c r="K27" s="53"/>
      <c r="L27" s="53">
        <v>0</v>
      </c>
      <c r="M27" s="57"/>
      <c r="N27" s="46">
        <v>0</v>
      </c>
      <c r="O27" s="53"/>
      <c r="P27" s="53"/>
      <c r="Q27" s="57"/>
      <c r="R27" s="46">
        <v>1</v>
      </c>
      <c r="S27" s="53"/>
      <c r="T27" s="53">
        <v>1</v>
      </c>
      <c r="U27" s="57"/>
      <c r="V27" s="46">
        <v>1</v>
      </c>
      <c r="W27" s="53"/>
      <c r="X27" s="53">
        <v>0</v>
      </c>
      <c r="Y27" s="57"/>
      <c r="Z27" s="46">
        <v>1</v>
      </c>
      <c r="AA27" s="53"/>
      <c r="AB27" s="53">
        <v>0</v>
      </c>
      <c r="AC27" s="57"/>
      <c r="AD27" s="46">
        <v>0</v>
      </c>
      <c r="AE27" s="53"/>
      <c r="AF27" s="53"/>
      <c r="AG27" s="57"/>
      <c r="AH27" s="46">
        <v>1</v>
      </c>
      <c r="AI27" s="53"/>
      <c r="AJ27" s="53">
        <v>0</v>
      </c>
      <c r="AK27" s="57"/>
      <c r="AL27" s="46">
        <v>1</v>
      </c>
      <c r="AM27" s="53"/>
      <c r="AN27" s="53"/>
      <c r="AO27" s="53"/>
      <c r="AP27" s="57"/>
      <c r="AQ27" s="46">
        <v>0</v>
      </c>
      <c r="AR27" s="53"/>
      <c r="AS27" s="53"/>
      <c r="AT27" s="53"/>
      <c r="AU27" s="57"/>
      <c r="AV27" s="46">
        <v>0</v>
      </c>
      <c r="AW27" s="53"/>
      <c r="AX27" s="53"/>
      <c r="AY27" s="57"/>
      <c r="AZ27" s="70">
        <v>0</v>
      </c>
      <c r="BA27" s="53"/>
      <c r="BB27" s="53"/>
      <c r="BC27" s="46">
        <f t="shared" si="0"/>
        <v>8</v>
      </c>
      <c r="BD27" s="46">
        <f t="shared" si="4"/>
        <v>5</v>
      </c>
      <c r="BE27" s="69">
        <f t="shared" si="1"/>
        <v>1</v>
      </c>
      <c r="BF27" s="82">
        <v>0.01</v>
      </c>
      <c r="BG27" s="46">
        <f t="shared" si="2"/>
        <v>1</v>
      </c>
      <c r="BH27" s="87">
        <f t="shared" si="10"/>
        <v>1.2500000000000001E-2</v>
      </c>
      <c r="BI27" s="79">
        <f t="shared" si="5"/>
        <v>0</v>
      </c>
      <c r="BJ27" s="88">
        <f t="shared" si="3"/>
        <v>0</v>
      </c>
      <c r="BK27" s="75">
        <f t="shared" si="6"/>
        <v>2.2499999999999999E-2</v>
      </c>
      <c r="BL27" s="57"/>
      <c r="BM27" s="74">
        <f t="shared" si="7"/>
        <v>0</v>
      </c>
      <c r="BN27" s="75">
        <f t="shared" si="8"/>
        <v>2.2499999999999999E-2</v>
      </c>
      <c r="BO27" s="69" t="s">
        <v>62</v>
      </c>
      <c r="BP27" s="69">
        <v>8.5</v>
      </c>
      <c r="BQ27" s="85">
        <f t="shared" si="9"/>
        <v>0.12142857142857143</v>
      </c>
      <c r="BR27" s="75"/>
      <c r="BS27" s="57" t="s">
        <v>62</v>
      </c>
    </row>
  </sheetData>
  <mergeCells count="32">
    <mergeCell ref="AD1:AG1"/>
    <mergeCell ref="A1:A2"/>
    <mergeCell ref="BC1:BC2"/>
    <mergeCell ref="AH1:AK1"/>
    <mergeCell ref="AL1:AP1"/>
    <mergeCell ref="AQ1:AU1"/>
    <mergeCell ref="AV1:AY1"/>
    <mergeCell ref="AZ1:BB1"/>
    <mergeCell ref="BO1:BO2"/>
    <mergeCell ref="BP1:BP2"/>
    <mergeCell ref="BE1:BE2"/>
    <mergeCell ref="BF1:BF2"/>
    <mergeCell ref="BG1:BG2"/>
    <mergeCell ref="BH1:BH2"/>
    <mergeCell ref="BI1:BI2"/>
    <mergeCell ref="BJ1:BJ2"/>
    <mergeCell ref="BD1:BD2"/>
    <mergeCell ref="BS1:BS2"/>
    <mergeCell ref="BQ1:BQ2"/>
    <mergeCell ref="BR1:BR2"/>
    <mergeCell ref="B1:B2"/>
    <mergeCell ref="C1:E1"/>
    <mergeCell ref="F1:I1"/>
    <mergeCell ref="J1:M1"/>
    <mergeCell ref="N1:Q1"/>
    <mergeCell ref="R1:U1"/>
    <mergeCell ref="V1:Y1"/>
    <mergeCell ref="Z1:AC1"/>
    <mergeCell ref="BK1:BK2"/>
    <mergeCell ref="BL1:BL2"/>
    <mergeCell ref="BM1:BM2"/>
    <mergeCell ref="BN1:B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V26"/>
  <sheetViews>
    <sheetView tabSelected="1" workbookViewId="0">
      <pane xSplit="2" ySplit="26" topLeftCell="BI27" activePane="bottomRight" state="frozen"/>
      <selection pane="topRight" activeCell="E1" sqref="E1"/>
      <selection pane="bottomLeft" activeCell="A30" sqref="A30"/>
      <selection pane="bottomRight" activeCell="BV30" sqref="BV30"/>
    </sheetView>
  </sheetViews>
  <sheetFormatPr defaultRowHeight="10.199999999999999"/>
  <cols>
    <col min="1" max="1" width="3.09765625" style="1" customWidth="1"/>
    <col min="2" max="2" width="13.09765625" style="1" customWidth="1"/>
    <col min="3" max="3" width="7.8984375" style="1" customWidth="1"/>
    <col min="4" max="4" width="9.09765625" style="1" customWidth="1"/>
    <col min="5" max="5" width="6.8984375" style="1" customWidth="1"/>
    <col min="6" max="7" width="8.796875" style="1"/>
    <col min="8" max="8" width="11.09765625" style="1" customWidth="1"/>
    <col min="9" max="9" width="6.8984375" style="1" customWidth="1"/>
    <col min="10" max="11" width="8.796875" style="1"/>
    <col min="12" max="12" width="13.19921875" style="1" customWidth="1"/>
    <col min="13" max="13" width="6.69921875" style="1" customWidth="1"/>
    <col min="14" max="59" width="8.796875" style="1"/>
    <col min="60" max="60" width="11.3984375" style="1" customWidth="1"/>
    <col min="61" max="61" width="11.8984375" style="1" customWidth="1"/>
    <col min="62" max="62" width="10.296875" style="1" customWidth="1"/>
    <col min="63" max="63" width="11.8984375" style="1" customWidth="1"/>
    <col min="64" max="64" width="10.296875" style="1" customWidth="1"/>
    <col min="65" max="65" width="11" style="1" customWidth="1"/>
    <col min="66" max="66" width="19.5" style="1" customWidth="1"/>
    <col min="67" max="67" width="10.8984375" style="1" customWidth="1"/>
    <col min="68" max="68" width="11.5" style="1" customWidth="1"/>
    <col min="69" max="69" width="11" style="1" customWidth="1"/>
    <col min="70" max="70" width="10.59765625" style="1" customWidth="1"/>
    <col min="71" max="71" width="11.69921875" style="1" customWidth="1"/>
    <col min="72" max="72" width="10.5" style="1" customWidth="1"/>
    <col min="73" max="73" width="10.69921875" style="1" customWidth="1"/>
    <col min="74" max="74" width="11.69921875" style="1" customWidth="1"/>
    <col min="75" max="16384" width="8.796875" style="1"/>
  </cols>
  <sheetData>
    <row r="1" spans="1:74" s="13" customFormat="1" ht="13.8" customHeight="1">
      <c r="A1" s="104" t="s">
        <v>32</v>
      </c>
      <c r="B1" s="101" t="s">
        <v>0</v>
      </c>
      <c r="C1" s="112" t="s">
        <v>43</v>
      </c>
      <c r="D1" s="112"/>
      <c r="E1" s="112"/>
      <c r="F1" s="109" t="s">
        <v>44</v>
      </c>
      <c r="G1" s="109"/>
      <c r="H1" s="109"/>
      <c r="I1" s="109"/>
      <c r="J1" s="109" t="s">
        <v>45</v>
      </c>
      <c r="K1" s="109"/>
      <c r="L1" s="109"/>
      <c r="M1" s="109"/>
      <c r="N1" s="109" t="s">
        <v>46</v>
      </c>
      <c r="O1" s="109"/>
      <c r="P1" s="109"/>
      <c r="Q1" s="109"/>
      <c r="R1" s="109" t="s">
        <v>47</v>
      </c>
      <c r="S1" s="109"/>
      <c r="T1" s="109"/>
      <c r="U1" s="109"/>
      <c r="V1" s="109" t="s">
        <v>48</v>
      </c>
      <c r="W1" s="109"/>
      <c r="X1" s="109"/>
      <c r="Y1" s="109"/>
      <c r="Z1" s="109" t="s">
        <v>49</v>
      </c>
      <c r="AA1" s="109"/>
      <c r="AB1" s="109"/>
      <c r="AC1" s="109"/>
      <c r="AD1" s="109" t="s">
        <v>50</v>
      </c>
      <c r="AE1" s="109"/>
      <c r="AF1" s="109"/>
      <c r="AG1" s="109"/>
      <c r="AH1" s="109" t="s">
        <v>51</v>
      </c>
      <c r="AI1" s="109"/>
      <c r="AJ1" s="109"/>
      <c r="AK1" s="109"/>
      <c r="AL1" s="109" t="s">
        <v>54</v>
      </c>
      <c r="AM1" s="109"/>
      <c r="AN1" s="109"/>
      <c r="AO1" s="109"/>
      <c r="AP1" s="114" t="s">
        <v>55</v>
      </c>
      <c r="AQ1" s="115"/>
      <c r="AR1" s="115"/>
      <c r="AS1" s="116"/>
      <c r="AT1" s="109" t="s">
        <v>56</v>
      </c>
      <c r="AU1" s="109"/>
      <c r="AV1" s="109"/>
      <c r="AW1" s="109"/>
      <c r="AX1" s="109"/>
      <c r="AY1" s="109" t="s">
        <v>57</v>
      </c>
      <c r="AZ1" s="109"/>
      <c r="BA1" s="109"/>
      <c r="BB1" s="109"/>
      <c r="BC1" s="109" t="s">
        <v>58</v>
      </c>
      <c r="BD1" s="109"/>
      <c r="BE1" s="109"/>
      <c r="BF1" s="110" t="s">
        <v>31</v>
      </c>
      <c r="BG1" s="104" t="s">
        <v>61</v>
      </c>
      <c r="BH1" s="107" t="s">
        <v>33</v>
      </c>
      <c r="BI1" s="107" t="s">
        <v>22</v>
      </c>
      <c r="BJ1" s="107" t="s">
        <v>34</v>
      </c>
      <c r="BK1" s="107" t="s">
        <v>23</v>
      </c>
      <c r="BL1" s="107" t="s">
        <v>35</v>
      </c>
      <c r="BM1" s="107" t="s">
        <v>24</v>
      </c>
      <c r="BN1" s="107" t="s">
        <v>25</v>
      </c>
      <c r="BO1" s="101" t="s">
        <v>26</v>
      </c>
      <c r="BP1" s="103" t="s">
        <v>30</v>
      </c>
      <c r="BQ1" s="101" t="s">
        <v>27</v>
      </c>
      <c r="BR1" s="103" t="s">
        <v>53</v>
      </c>
      <c r="BS1" s="101" t="s">
        <v>28</v>
      </c>
      <c r="BT1" s="102" t="s">
        <v>29</v>
      </c>
      <c r="BU1" s="101" t="s">
        <v>27</v>
      </c>
      <c r="BV1" s="103" t="s">
        <v>52</v>
      </c>
    </row>
    <row r="2" spans="1:74" s="13" customFormat="1" ht="13.2" customHeight="1">
      <c r="A2" s="105"/>
      <c r="B2" s="101"/>
      <c r="C2" s="4" t="s">
        <v>2</v>
      </c>
      <c r="D2" s="3" t="s">
        <v>3</v>
      </c>
      <c r="E2" s="3" t="s">
        <v>4</v>
      </c>
      <c r="F2" s="4" t="s">
        <v>2</v>
      </c>
      <c r="G2" s="4" t="s">
        <v>3</v>
      </c>
      <c r="H2" s="4" t="s">
        <v>6</v>
      </c>
      <c r="I2" s="4" t="s">
        <v>7</v>
      </c>
      <c r="J2" s="4" t="s">
        <v>2</v>
      </c>
      <c r="K2" s="4" t="s">
        <v>3</v>
      </c>
      <c r="L2" s="4" t="s">
        <v>6</v>
      </c>
      <c r="M2" s="4" t="s">
        <v>9</v>
      </c>
      <c r="N2" s="4" t="s">
        <v>2</v>
      </c>
      <c r="O2" s="4" t="s">
        <v>3</v>
      </c>
      <c r="P2" s="4" t="s">
        <v>6</v>
      </c>
      <c r="Q2" s="4" t="s">
        <v>10</v>
      </c>
      <c r="R2" s="4" t="s">
        <v>2</v>
      </c>
      <c r="S2" s="4" t="s">
        <v>3</v>
      </c>
      <c r="T2" s="4" t="s">
        <v>6</v>
      </c>
      <c r="U2" s="4" t="s">
        <v>13</v>
      </c>
      <c r="V2" s="4" t="s">
        <v>2</v>
      </c>
      <c r="W2" s="4" t="s">
        <v>3</v>
      </c>
      <c r="X2" s="4" t="s">
        <v>6</v>
      </c>
      <c r="Y2" s="4" t="s">
        <v>36</v>
      </c>
      <c r="Z2" s="4" t="s">
        <v>2</v>
      </c>
      <c r="AA2" s="4" t="s">
        <v>3</v>
      </c>
      <c r="AB2" s="4" t="s">
        <v>6</v>
      </c>
      <c r="AC2" s="4" t="s">
        <v>37</v>
      </c>
      <c r="AD2" s="4" t="s">
        <v>2</v>
      </c>
      <c r="AE2" s="4" t="s">
        <v>3</v>
      </c>
      <c r="AF2" s="4" t="s">
        <v>6</v>
      </c>
      <c r="AG2" s="4" t="s">
        <v>38</v>
      </c>
      <c r="AH2" s="4" t="s">
        <v>2</v>
      </c>
      <c r="AI2" s="4" t="s">
        <v>3</v>
      </c>
      <c r="AJ2" s="4" t="s">
        <v>6</v>
      </c>
      <c r="AK2" s="4" t="s">
        <v>39</v>
      </c>
      <c r="AL2" s="29" t="s">
        <v>2</v>
      </c>
      <c r="AM2" s="29" t="s">
        <v>3</v>
      </c>
      <c r="AN2" s="29" t="s">
        <v>6</v>
      </c>
      <c r="AO2" s="29" t="s">
        <v>40</v>
      </c>
      <c r="AP2" s="29" t="s">
        <v>2</v>
      </c>
      <c r="AQ2" s="29" t="s">
        <v>3</v>
      </c>
      <c r="AR2" s="29" t="s">
        <v>6</v>
      </c>
      <c r="AS2" s="29" t="s">
        <v>41</v>
      </c>
      <c r="AT2" s="29" t="s">
        <v>2</v>
      </c>
      <c r="AU2" s="29" t="s">
        <v>3</v>
      </c>
      <c r="AV2" s="29" t="s">
        <v>6</v>
      </c>
      <c r="AW2" s="36" t="s">
        <v>59</v>
      </c>
      <c r="AX2" s="36" t="s">
        <v>60</v>
      </c>
      <c r="AY2" s="29" t="s">
        <v>2</v>
      </c>
      <c r="AZ2" s="29" t="s">
        <v>3</v>
      </c>
      <c r="BA2" s="29" t="s">
        <v>6</v>
      </c>
      <c r="BB2" s="29" t="s">
        <v>42</v>
      </c>
      <c r="BC2" s="4" t="s">
        <v>2</v>
      </c>
      <c r="BD2" s="4" t="s">
        <v>3</v>
      </c>
      <c r="BE2" s="4" t="s">
        <v>6</v>
      </c>
      <c r="BF2" s="111"/>
      <c r="BG2" s="105"/>
      <c r="BH2" s="108"/>
      <c r="BI2" s="108"/>
      <c r="BJ2" s="108"/>
      <c r="BK2" s="108"/>
      <c r="BL2" s="108"/>
      <c r="BM2" s="108"/>
      <c r="BN2" s="107"/>
      <c r="BO2" s="101"/>
      <c r="BP2" s="104"/>
      <c r="BQ2" s="102"/>
      <c r="BR2" s="103"/>
      <c r="BS2" s="101"/>
      <c r="BT2" s="106"/>
      <c r="BU2" s="102"/>
      <c r="BV2" s="103"/>
    </row>
    <row r="3" spans="1:74">
      <c r="A3" s="7">
        <v>1</v>
      </c>
      <c r="B3" s="22">
        <v>351678</v>
      </c>
      <c r="C3" s="1">
        <v>1</v>
      </c>
      <c r="D3" s="6">
        <v>1</v>
      </c>
      <c r="E3" s="16"/>
      <c r="F3" s="17">
        <v>1</v>
      </c>
      <c r="G3" s="6">
        <v>2</v>
      </c>
      <c r="H3" s="6">
        <v>0</v>
      </c>
      <c r="I3" s="16">
        <v>1</v>
      </c>
      <c r="J3" s="17">
        <v>1</v>
      </c>
      <c r="K3" s="6">
        <v>1</v>
      </c>
      <c r="L3" s="6">
        <v>1</v>
      </c>
      <c r="M3" s="16"/>
      <c r="N3" s="17">
        <v>1</v>
      </c>
      <c r="O3" s="6">
        <v>4</v>
      </c>
      <c r="P3" s="6"/>
      <c r="Q3" s="16"/>
      <c r="R3" s="17">
        <v>1</v>
      </c>
      <c r="S3" s="6"/>
      <c r="T3" s="6"/>
      <c r="U3" s="16"/>
      <c r="V3" s="17">
        <v>1</v>
      </c>
      <c r="W3" s="6"/>
      <c r="X3" s="6"/>
      <c r="Y3" s="16"/>
      <c r="Z3" s="17">
        <v>1</v>
      </c>
      <c r="AA3" s="6"/>
      <c r="AB3" s="6"/>
      <c r="AC3" s="16"/>
      <c r="AD3" s="17">
        <v>1</v>
      </c>
      <c r="AE3" s="6">
        <v>1</v>
      </c>
      <c r="AF3" s="6">
        <v>0</v>
      </c>
      <c r="AG3" s="16"/>
      <c r="AH3" s="17">
        <v>1</v>
      </c>
      <c r="AI3" s="6"/>
      <c r="AJ3" s="6">
        <v>1</v>
      </c>
      <c r="AK3" s="16"/>
      <c r="AL3" s="17">
        <v>1</v>
      </c>
      <c r="AM3" s="6"/>
      <c r="AN3" s="6"/>
      <c r="AO3" s="16"/>
      <c r="AP3" s="1">
        <v>1</v>
      </c>
      <c r="AR3" s="8">
        <v>0</v>
      </c>
      <c r="AS3" s="19"/>
      <c r="AT3" s="17">
        <v>1</v>
      </c>
      <c r="AU3" s="6">
        <v>1</v>
      </c>
      <c r="AV3" s="6"/>
      <c r="AW3" s="6"/>
      <c r="AX3" s="16"/>
      <c r="AY3" s="17">
        <v>1</v>
      </c>
      <c r="AZ3" s="6"/>
      <c r="BA3" s="6">
        <v>0</v>
      </c>
      <c r="BB3" s="16"/>
      <c r="BC3" s="1">
        <v>1</v>
      </c>
      <c r="BD3" s="6"/>
      <c r="BE3" s="6"/>
      <c r="BF3" s="54">
        <f xml:space="preserve"> SUM(C3,F3,J3,N3,R3,V3,Z3,AD3,AH3,AL3,AT3,AY3,BC3,AP3)</f>
        <v>14</v>
      </c>
      <c r="BG3" s="6">
        <f>14-BF3</f>
        <v>0</v>
      </c>
      <c r="BH3" s="18">
        <f>SUM(D3,G3,K3,O3,S3,W3,AA3,AE3,AI3,AM3,AU3,AZ3,BD3,AQ3)</f>
        <v>10</v>
      </c>
      <c r="BI3" s="59">
        <v>0.05</v>
      </c>
      <c r="BJ3" s="18">
        <f>SUM(H3,L3,P3,T3,X3,AB3,AF3,AJ3,AR3,AV3,BA3,BE3,AN3)</f>
        <v>2</v>
      </c>
      <c r="BK3" s="40">
        <f>BJ3/13*15/100</f>
        <v>2.3076923076923078E-2</v>
      </c>
      <c r="BL3" s="18">
        <f>SUM(E3,I3,M3,Q3,U3,Y3,AC3,AG3,AK3,AS3,AX3,BB3,AW3,AO3)</f>
        <v>1</v>
      </c>
      <c r="BM3" s="12">
        <f>BL3/14*15/100</f>
        <v>1.0714285714285714E-2</v>
      </c>
      <c r="BN3" s="41">
        <f>MIN(SUM(BI3,BK3,BM3),0.3)</f>
        <v>8.3791208791208799E-2</v>
      </c>
      <c r="BO3" s="17">
        <v>43.5</v>
      </c>
      <c r="BP3" s="64">
        <f>BO3/70</f>
        <v>0.62142857142857144</v>
      </c>
      <c r="BQ3" s="44">
        <f>BO3/100+BN3</f>
        <v>0.51879120879120877</v>
      </c>
      <c r="BR3" s="16">
        <v>3</v>
      </c>
      <c r="BS3" s="18"/>
      <c r="BT3" s="64">
        <f>BS3/70</f>
        <v>0</v>
      </c>
      <c r="BU3" s="44"/>
      <c r="BV3" s="16"/>
    </row>
    <row r="4" spans="1:74">
      <c r="A4" s="7">
        <v>2</v>
      </c>
      <c r="B4" s="19">
        <v>361583</v>
      </c>
      <c r="C4" s="1">
        <v>1</v>
      </c>
      <c r="D4" s="8"/>
      <c r="E4" s="19"/>
      <c r="F4" s="7">
        <v>1</v>
      </c>
      <c r="G4" s="8"/>
      <c r="H4" s="8"/>
      <c r="I4" s="19"/>
      <c r="J4" s="7">
        <v>0</v>
      </c>
      <c r="K4" s="8"/>
      <c r="L4" s="8"/>
      <c r="M4" s="19">
        <v>1</v>
      </c>
      <c r="N4" s="7">
        <v>1</v>
      </c>
      <c r="O4" s="8"/>
      <c r="P4" s="8">
        <v>0</v>
      </c>
      <c r="Q4" s="19">
        <v>1</v>
      </c>
      <c r="R4" s="7">
        <v>1</v>
      </c>
      <c r="S4" s="8"/>
      <c r="T4" s="8"/>
      <c r="U4" s="19">
        <v>1</v>
      </c>
      <c r="V4" s="7">
        <v>1</v>
      </c>
      <c r="W4" s="8"/>
      <c r="X4" s="8"/>
      <c r="Y4" s="19"/>
      <c r="Z4" s="7">
        <v>1</v>
      </c>
      <c r="AA4" s="8"/>
      <c r="AB4" s="8">
        <v>1</v>
      </c>
      <c r="AC4" s="19">
        <v>1</v>
      </c>
      <c r="AD4" s="7">
        <v>1</v>
      </c>
      <c r="AE4" s="8"/>
      <c r="AF4" s="8">
        <v>0</v>
      </c>
      <c r="AG4" s="19"/>
      <c r="AH4" s="7">
        <v>1</v>
      </c>
      <c r="AI4" s="8"/>
      <c r="AJ4" s="8">
        <v>1</v>
      </c>
      <c r="AK4" s="19"/>
      <c r="AL4" s="7">
        <v>1</v>
      </c>
      <c r="AM4" s="8"/>
      <c r="AN4" s="8"/>
      <c r="AO4" s="19">
        <v>1</v>
      </c>
      <c r="AP4" s="1">
        <v>1</v>
      </c>
      <c r="AR4" s="8">
        <v>1</v>
      </c>
      <c r="AS4" s="19">
        <v>1</v>
      </c>
      <c r="AT4" s="7">
        <v>1</v>
      </c>
      <c r="AU4" s="8"/>
      <c r="AV4" s="8">
        <v>1</v>
      </c>
      <c r="AW4" s="8">
        <v>1</v>
      </c>
      <c r="AX4" s="19">
        <v>1</v>
      </c>
      <c r="AY4" s="7">
        <v>1</v>
      </c>
      <c r="AZ4" s="8"/>
      <c r="BA4" s="8"/>
      <c r="BB4" s="19"/>
      <c r="BC4" s="1">
        <v>1</v>
      </c>
      <c r="BD4" s="8"/>
      <c r="BE4" s="8">
        <v>0</v>
      </c>
      <c r="BF4" s="55">
        <f xml:space="preserve"> SUM(C4,F4,J4,N4,R4,V4,Z4,AD4,AH4,AL4,AT4,AY4,BC4,AP4)</f>
        <v>13</v>
      </c>
      <c r="BG4" s="8">
        <f>14-BF4</f>
        <v>1</v>
      </c>
      <c r="BH4" s="2">
        <f t="shared" ref="BH4:BH26" si="0">SUM(D4,G4,K4,O4,S4,W4,AA4,AE4,AI4,AM4,AU4,AZ4,BD4,AQ4)</f>
        <v>0</v>
      </c>
      <c r="BI4" s="8"/>
      <c r="BJ4" s="2">
        <f t="shared" ref="BJ4:BJ26" si="1">SUM(H4,L4,P4,T4,X4,AB4,AF4,AJ4,AR4,AV4,BA4,BE4,AN4)</f>
        <v>4</v>
      </c>
      <c r="BK4" s="39">
        <f>BJ4/13*15/100</f>
        <v>4.6153846153846156E-2</v>
      </c>
      <c r="BL4" s="2">
        <f t="shared" ref="BL4:BL26" si="2">SUM(E4,I4,M4,Q4,U4,Y4,AC4,AG4,AK4,AS4,AX4,BB4,AW4,AO4)</f>
        <v>8</v>
      </c>
      <c r="BM4" s="10">
        <f>BL4/14*15/100</f>
        <v>8.5714285714285715E-2</v>
      </c>
      <c r="BN4" s="49">
        <f>MIN(SUM(BI4,BK4,BM4),0.3)</f>
        <v>0.13186813186813187</v>
      </c>
      <c r="BO4" s="7">
        <v>41.5</v>
      </c>
      <c r="BP4" s="65">
        <f>BO4/70</f>
        <v>0.59285714285714286</v>
      </c>
      <c r="BQ4" s="45">
        <f t="shared" ref="BQ4:BQ26" si="3">BO4/100+BN4</f>
        <v>0.54686813186813188</v>
      </c>
      <c r="BR4" s="19">
        <v>3</v>
      </c>
      <c r="BS4" s="2"/>
      <c r="BT4" s="65">
        <f>BS4/70</f>
        <v>0</v>
      </c>
      <c r="BU4" s="45"/>
      <c r="BV4" s="19"/>
    </row>
    <row r="5" spans="1:74">
      <c r="A5" s="7">
        <v>3</v>
      </c>
      <c r="B5" s="19">
        <v>361586</v>
      </c>
      <c r="C5" s="1">
        <v>1</v>
      </c>
      <c r="D5" s="8"/>
      <c r="E5" s="19">
        <v>1</v>
      </c>
      <c r="F5" s="7">
        <v>1</v>
      </c>
      <c r="G5" s="8"/>
      <c r="H5" s="8">
        <v>1</v>
      </c>
      <c r="I5" s="19">
        <v>1</v>
      </c>
      <c r="J5" s="7">
        <v>1</v>
      </c>
      <c r="K5" s="8"/>
      <c r="L5" s="8">
        <v>0</v>
      </c>
      <c r="M5" s="19">
        <v>1</v>
      </c>
      <c r="N5" s="7">
        <v>1</v>
      </c>
      <c r="O5" s="8"/>
      <c r="P5" s="8">
        <v>0</v>
      </c>
      <c r="Q5" s="19">
        <v>1</v>
      </c>
      <c r="R5" s="7">
        <v>1</v>
      </c>
      <c r="S5" s="8"/>
      <c r="T5" s="8">
        <v>1</v>
      </c>
      <c r="U5" s="19">
        <v>1</v>
      </c>
      <c r="V5" s="7">
        <v>1</v>
      </c>
      <c r="X5" s="8">
        <v>1</v>
      </c>
      <c r="Y5" s="19">
        <v>1</v>
      </c>
      <c r="Z5" s="7">
        <v>1</v>
      </c>
      <c r="AA5" s="8"/>
      <c r="AB5" s="8">
        <v>1</v>
      </c>
      <c r="AC5" s="19">
        <v>1</v>
      </c>
      <c r="AD5" s="7">
        <v>1</v>
      </c>
      <c r="AE5" s="8"/>
      <c r="AF5" s="8">
        <v>1</v>
      </c>
      <c r="AG5" s="19">
        <v>1</v>
      </c>
      <c r="AH5" s="7">
        <v>1</v>
      </c>
      <c r="AI5" s="8"/>
      <c r="AJ5" s="8">
        <v>1</v>
      </c>
      <c r="AK5" s="19">
        <v>1</v>
      </c>
      <c r="AL5" s="7">
        <v>1</v>
      </c>
      <c r="AM5" s="8"/>
      <c r="AN5" s="8">
        <v>1</v>
      </c>
      <c r="AO5" s="19">
        <v>1</v>
      </c>
      <c r="AP5" s="1">
        <v>1</v>
      </c>
      <c r="AR5" s="8"/>
      <c r="AS5" s="19">
        <v>1</v>
      </c>
      <c r="AT5" s="7">
        <v>1</v>
      </c>
      <c r="AU5" s="8"/>
      <c r="AV5" s="8">
        <v>1</v>
      </c>
      <c r="AW5" s="8">
        <v>1</v>
      </c>
      <c r="AX5" s="19">
        <v>1</v>
      </c>
      <c r="AY5" s="7">
        <v>1</v>
      </c>
      <c r="AZ5" s="8"/>
      <c r="BA5" s="8">
        <v>1</v>
      </c>
      <c r="BB5" s="19">
        <v>1</v>
      </c>
      <c r="BC5" s="1">
        <v>1</v>
      </c>
      <c r="BD5" s="8"/>
      <c r="BE5" s="8">
        <v>1</v>
      </c>
      <c r="BF5" s="55">
        <f t="shared" ref="BF5:BF26" si="4" xml:space="preserve"> SUM(C5,F5,J5,N5,R5,V5,Z5,AD5,AH5,AL5,AT5,AY5,BC5,AP5)</f>
        <v>14</v>
      </c>
      <c r="BG5" s="8">
        <f t="shared" ref="BG5:BG26" si="5">14-BF5</f>
        <v>0</v>
      </c>
      <c r="BH5" s="2">
        <f t="shared" si="0"/>
        <v>0</v>
      </c>
      <c r="BI5" s="8"/>
      <c r="BJ5" s="2">
        <f>SUM(H5,L5,P5,T5,X5,AB5,AF5,AJ5,AR5,AV5,BA5,BE5,AN5)</f>
        <v>10</v>
      </c>
      <c r="BK5" s="39">
        <f>BJ5/12*15/100</f>
        <v>0.125</v>
      </c>
      <c r="BL5" s="2">
        <f t="shared" si="2"/>
        <v>14</v>
      </c>
      <c r="BM5" s="10">
        <f t="shared" ref="BM5:BM26" si="6">BL5/14*15/100</f>
        <v>0.15</v>
      </c>
      <c r="BN5" s="49">
        <f t="shared" ref="BN5:BN26" si="7">MIN(SUM(BI5,BK5,BM5),0.3)</f>
        <v>0.27500000000000002</v>
      </c>
      <c r="BO5" s="7">
        <v>57.25</v>
      </c>
      <c r="BP5" s="65">
        <f t="shared" ref="BP5:BP26" si="8">BO5/70</f>
        <v>0.81785714285714284</v>
      </c>
      <c r="BQ5" s="45">
        <f t="shared" si="3"/>
        <v>0.84750000000000003</v>
      </c>
      <c r="BR5" s="19">
        <v>4.5</v>
      </c>
      <c r="BS5" s="2"/>
      <c r="BT5" s="65">
        <f t="shared" ref="BT5:BT26" si="9">BS5/70</f>
        <v>0</v>
      </c>
      <c r="BU5" s="45"/>
      <c r="BV5" s="19"/>
    </row>
    <row r="6" spans="1:74">
      <c r="A6" s="7">
        <v>4</v>
      </c>
      <c r="B6" s="19">
        <v>361407</v>
      </c>
      <c r="C6" s="1">
        <v>1</v>
      </c>
      <c r="D6" s="8"/>
      <c r="E6" s="19">
        <v>1</v>
      </c>
      <c r="F6" s="7">
        <v>1</v>
      </c>
      <c r="G6" s="8">
        <v>1</v>
      </c>
      <c r="H6" s="8">
        <v>1</v>
      </c>
      <c r="I6" s="19">
        <v>1</v>
      </c>
      <c r="J6" s="7">
        <v>1</v>
      </c>
      <c r="K6" s="8"/>
      <c r="L6" s="8">
        <v>0</v>
      </c>
      <c r="M6" s="19">
        <v>0</v>
      </c>
      <c r="N6" s="7">
        <v>1</v>
      </c>
      <c r="O6" s="8"/>
      <c r="P6" s="8">
        <v>0</v>
      </c>
      <c r="Q6" s="19">
        <v>1</v>
      </c>
      <c r="R6" s="7">
        <v>1</v>
      </c>
      <c r="S6" s="8"/>
      <c r="T6" s="8">
        <v>1</v>
      </c>
      <c r="U6" s="19">
        <v>1</v>
      </c>
      <c r="V6" s="7">
        <v>1</v>
      </c>
      <c r="X6" s="8">
        <v>1</v>
      </c>
      <c r="Y6" s="19">
        <v>1</v>
      </c>
      <c r="Z6" s="7">
        <v>1</v>
      </c>
      <c r="AA6" s="8"/>
      <c r="AB6" s="8">
        <v>1</v>
      </c>
      <c r="AC6" s="19">
        <v>1</v>
      </c>
      <c r="AD6" s="7">
        <v>1</v>
      </c>
      <c r="AE6" s="8">
        <v>2</v>
      </c>
      <c r="AF6" s="8">
        <v>1</v>
      </c>
      <c r="AG6" s="19">
        <v>1</v>
      </c>
      <c r="AH6" s="7">
        <v>1</v>
      </c>
      <c r="AI6" s="8">
        <v>1</v>
      </c>
      <c r="AJ6" s="8">
        <v>1</v>
      </c>
      <c r="AK6" s="19"/>
      <c r="AL6" s="7">
        <v>1</v>
      </c>
      <c r="AM6" s="8">
        <v>1</v>
      </c>
      <c r="AN6" s="8">
        <v>1</v>
      </c>
      <c r="AO6" s="19">
        <v>1</v>
      </c>
      <c r="AP6" s="1">
        <v>1</v>
      </c>
      <c r="AR6" s="8">
        <v>1</v>
      </c>
      <c r="AS6" s="19"/>
      <c r="AT6" s="7">
        <v>1</v>
      </c>
      <c r="AU6" s="8"/>
      <c r="AV6" s="8"/>
      <c r="AW6" s="8">
        <v>1</v>
      </c>
      <c r="AX6" s="19">
        <v>1</v>
      </c>
      <c r="AY6" s="7">
        <v>1</v>
      </c>
      <c r="AZ6" s="8">
        <v>3</v>
      </c>
      <c r="BA6" s="8">
        <v>0</v>
      </c>
      <c r="BB6" s="19">
        <v>1</v>
      </c>
      <c r="BC6" s="1">
        <v>1</v>
      </c>
      <c r="BD6" s="8">
        <v>1</v>
      </c>
      <c r="BE6" s="8">
        <v>1</v>
      </c>
      <c r="BF6" s="55">
        <f t="shared" si="4"/>
        <v>14</v>
      </c>
      <c r="BG6" s="8">
        <f t="shared" si="5"/>
        <v>0</v>
      </c>
      <c r="BH6" s="2">
        <f t="shared" si="0"/>
        <v>9</v>
      </c>
      <c r="BI6" s="60">
        <v>4.4999999999999998E-2</v>
      </c>
      <c r="BJ6" s="2">
        <f t="shared" si="1"/>
        <v>9</v>
      </c>
      <c r="BK6" s="39">
        <f t="shared" ref="BK6:BK26" si="10">BJ6/13*15/100</f>
        <v>0.10384615384615385</v>
      </c>
      <c r="BL6" s="2">
        <f t="shared" si="2"/>
        <v>11</v>
      </c>
      <c r="BM6" s="10">
        <f t="shared" si="6"/>
        <v>0.11785714285714284</v>
      </c>
      <c r="BN6" s="49">
        <f t="shared" si="7"/>
        <v>0.26670329670329668</v>
      </c>
      <c r="BO6" s="7">
        <v>41.5</v>
      </c>
      <c r="BP6" s="65">
        <f t="shared" si="8"/>
        <v>0.59285714285714286</v>
      </c>
      <c r="BQ6" s="45">
        <f t="shared" si="3"/>
        <v>0.68170329670329666</v>
      </c>
      <c r="BR6" s="19">
        <v>3.5</v>
      </c>
      <c r="BS6" s="2"/>
      <c r="BT6" s="65">
        <f t="shared" si="9"/>
        <v>0</v>
      </c>
      <c r="BU6" s="45"/>
      <c r="BV6" s="19"/>
    </row>
    <row r="7" spans="1:74" s="70" customFormat="1">
      <c r="A7" s="46">
        <v>5</v>
      </c>
      <c r="B7" s="57">
        <v>348402</v>
      </c>
      <c r="C7" s="70">
        <v>1</v>
      </c>
      <c r="D7" s="53"/>
      <c r="E7" s="57"/>
      <c r="F7" s="46">
        <v>1</v>
      </c>
      <c r="G7" s="53"/>
      <c r="H7" s="53">
        <v>0</v>
      </c>
      <c r="I7" s="57"/>
      <c r="J7" s="46">
        <v>1</v>
      </c>
      <c r="K7" s="53"/>
      <c r="L7" s="53">
        <v>1</v>
      </c>
      <c r="M7" s="57"/>
      <c r="N7" s="46">
        <v>0</v>
      </c>
      <c r="O7" s="53"/>
      <c r="P7" s="53"/>
      <c r="Q7" s="53"/>
      <c r="R7" s="80">
        <v>0</v>
      </c>
      <c r="S7" s="53"/>
      <c r="T7" s="53"/>
      <c r="U7" s="57"/>
      <c r="V7" s="46">
        <v>1</v>
      </c>
      <c r="W7" s="53"/>
      <c r="X7" s="53">
        <v>0</v>
      </c>
      <c r="Y7" s="57"/>
      <c r="Z7" s="46">
        <v>0</v>
      </c>
      <c r="AA7" s="53"/>
      <c r="AB7" s="53"/>
      <c r="AC7" s="57"/>
      <c r="AD7" s="46">
        <v>0</v>
      </c>
      <c r="AE7" s="53"/>
      <c r="AF7" s="53"/>
      <c r="AG7" s="57">
        <v>1</v>
      </c>
      <c r="AH7" s="46">
        <v>1</v>
      </c>
      <c r="AI7" s="53">
        <v>1</v>
      </c>
      <c r="AJ7" s="53">
        <v>1</v>
      </c>
      <c r="AK7" s="57"/>
      <c r="AL7" s="46">
        <v>1</v>
      </c>
      <c r="AM7" s="53"/>
      <c r="AN7" s="53">
        <v>1</v>
      </c>
      <c r="AO7" s="57"/>
      <c r="AP7" s="70">
        <v>1</v>
      </c>
      <c r="AR7" s="53"/>
      <c r="AS7" s="57"/>
      <c r="AT7" s="46">
        <v>1</v>
      </c>
      <c r="AU7" s="53"/>
      <c r="AV7" s="53">
        <v>0</v>
      </c>
      <c r="AW7" s="53"/>
      <c r="AX7" s="57">
        <v>1</v>
      </c>
      <c r="AY7" s="46">
        <v>1</v>
      </c>
      <c r="AZ7" s="53"/>
      <c r="BA7" s="53">
        <v>0</v>
      </c>
      <c r="BB7" s="57"/>
      <c r="BC7" s="70">
        <v>1</v>
      </c>
      <c r="BD7" s="53"/>
      <c r="BE7" s="53">
        <v>0</v>
      </c>
      <c r="BF7" s="81">
        <f t="shared" si="4"/>
        <v>10</v>
      </c>
      <c r="BG7" s="53">
        <f>13-BF7</f>
        <v>3</v>
      </c>
      <c r="BH7" s="69">
        <f t="shared" si="0"/>
        <v>1</v>
      </c>
      <c r="BI7" s="82">
        <v>0.01</v>
      </c>
      <c r="BJ7" s="69">
        <f t="shared" si="1"/>
        <v>3</v>
      </c>
      <c r="BK7" s="72">
        <f t="shared" si="10"/>
        <v>3.4615384615384617E-2</v>
      </c>
      <c r="BL7" s="69">
        <f t="shared" si="2"/>
        <v>2</v>
      </c>
      <c r="BM7" s="83">
        <f t="shared" si="6"/>
        <v>2.1428571428571429E-2</v>
      </c>
      <c r="BN7" s="84">
        <f t="shared" si="7"/>
        <v>6.6043956043956048E-2</v>
      </c>
      <c r="BO7" s="46">
        <v>10</v>
      </c>
      <c r="BP7" s="85">
        <f t="shared" si="8"/>
        <v>0.14285714285714285</v>
      </c>
      <c r="BQ7" s="75">
        <f t="shared" si="3"/>
        <v>0.16604395604395605</v>
      </c>
      <c r="BR7" s="57" t="s">
        <v>62</v>
      </c>
      <c r="BS7" s="69"/>
      <c r="BT7" s="85">
        <f t="shared" si="9"/>
        <v>0</v>
      </c>
      <c r="BU7" s="75"/>
      <c r="BV7" s="57" t="s">
        <v>62</v>
      </c>
    </row>
    <row r="8" spans="1:74" s="70" customFormat="1">
      <c r="A8" s="46">
        <v>6</v>
      </c>
      <c r="B8" s="57">
        <v>361433</v>
      </c>
      <c r="C8" s="70">
        <v>0</v>
      </c>
      <c r="D8" s="53"/>
      <c r="E8" s="57">
        <v>0</v>
      </c>
      <c r="F8" s="46">
        <v>1</v>
      </c>
      <c r="G8" s="53"/>
      <c r="H8" s="53">
        <v>1</v>
      </c>
      <c r="I8" s="57">
        <v>1</v>
      </c>
      <c r="J8" s="46">
        <v>1</v>
      </c>
      <c r="K8" s="53"/>
      <c r="L8" s="53">
        <v>1</v>
      </c>
      <c r="M8" s="57"/>
      <c r="N8" s="46">
        <v>0</v>
      </c>
      <c r="O8" s="53"/>
      <c r="P8" s="53"/>
      <c r="Q8" s="57"/>
      <c r="R8" s="46">
        <v>0</v>
      </c>
      <c r="S8" s="53"/>
      <c r="T8" s="53"/>
      <c r="U8" s="57">
        <v>1</v>
      </c>
      <c r="V8" s="46">
        <v>1</v>
      </c>
      <c r="W8" s="53"/>
      <c r="X8" s="53"/>
      <c r="Y8" s="57">
        <v>1</v>
      </c>
      <c r="Z8" s="46">
        <v>1</v>
      </c>
      <c r="AA8" s="53"/>
      <c r="AB8" s="53">
        <v>1</v>
      </c>
      <c r="AC8" s="57">
        <v>1</v>
      </c>
      <c r="AD8" s="46">
        <v>1</v>
      </c>
      <c r="AE8" s="53"/>
      <c r="AF8" s="53"/>
      <c r="AG8" s="57"/>
      <c r="AH8" s="46">
        <v>1</v>
      </c>
      <c r="AI8" s="53"/>
      <c r="AJ8" s="53"/>
      <c r="AK8" s="57"/>
      <c r="AL8" s="46">
        <v>1</v>
      </c>
      <c r="AM8" s="53"/>
      <c r="AN8" s="53"/>
      <c r="AO8" s="57">
        <v>1</v>
      </c>
      <c r="AP8" s="70">
        <v>1</v>
      </c>
      <c r="AR8" s="53">
        <v>1</v>
      </c>
      <c r="AS8" s="57">
        <v>1</v>
      </c>
      <c r="AT8" s="46">
        <v>1</v>
      </c>
      <c r="AU8" s="53"/>
      <c r="AV8" s="53">
        <v>0</v>
      </c>
      <c r="AW8" s="53"/>
      <c r="AX8" s="57"/>
      <c r="AY8" s="46">
        <v>0</v>
      </c>
      <c r="AZ8" s="53"/>
      <c r="BA8" s="53"/>
      <c r="BB8" s="57"/>
      <c r="BC8" s="70">
        <v>1</v>
      </c>
      <c r="BD8" s="53"/>
      <c r="BE8" s="53">
        <v>0</v>
      </c>
      <c r="BF8" s="81">
        <f t="shared" si="4"/>
        <v>10</v>
      </c>
      <c r="BG8" s="53">
        <f t="shared" si="5"/>
        <v>4</v>
      </c>
      <c r="BH8" s="69">
        <f t="shared" si="0"/>
        <v>0</v>
      </c>
      <c r="BI8" s="53"/>
      <c r="BJ8" s="69">
        <f t="shared" si="1"/>
        <v>4</v>
      </c>
      <c r="BK8" s="72">
        <f t="shared" si="10"/>
        <v>4.6153846153846156E-2</v>
      </c>
      <c r="BL8" s="69">
        <f t="shared" si="2"/>
        <v>6</v>
      </c>
      <c r="BM8" s="83">
        <f t="shared" si="6"/>
        <v>6.4285714285714279E-2</v>
      </c>
      <c r="BN8" s="84">
        <f t="shared" si="7"/>
        <v>0.11043956043956044</v>
      </c>
      <c r="BO8" s="46">
        <v>18.5</v>
      </c>
      <c r="BP8" s="85">
        <f t="shared" si="8"/>
        <v>0.26428571428571429</v>
      </c>
      <c r="BQ8" s="75">
        <f t="shared" si="3"/>
        <v>0.29543956043956043</v>
      </c>
      <c r="BR8" s="57" t="s">
        <v>62</v>
      </c>
      <c r="BS8" s="69"/>
      <c r="BT8" s="85">
        <f t="shared" si="9"/>
        <v>0</v>
      </c>
      <c r="BU8" s="75"/>
      <c r="BV8" s="57" t="s">
        <v>62</v>
      </c>
    </row>
    <row r="9" spans="1:74" s="70" customFormat="1">
      <c r="A9" s="46">
        <v>7</v>
      </c>
      <c r="B9" s="57">
        <v>354995</v>
      </c>
      <c r="C9" s="70">
        <v>0</v>
      </c>
      <c r="D9" s="53"/>
      <c r="E9" s="57"/>
      <c r="F9" s="46">
        <v>0</v>
      </c>
      <c r="G9" s="53"/>
      <c r="H9" s="53"/>
      <c r="I9" s="57"/>
      <c r="J9" s="46">
        <v>0</v>
      </c>
      <c r="K9" s="53"/>
      <c r="L9" s="53"/>
      <c r="M9" s="57"/>
      <c r="N9" s="46">
        <v>1</v>
      </c>
      <c r="O9" s="53"/>
      <c r="P9" s="53">
        <v>0</v>
      </c>
      <c r="Q9" s="57"/>
      <c r="R9" s="46">
        <v>0</v>
      </c>
      <c r="S9" s="53"/>
      <c r="T9" s="53"/>
      <c r="U9" s="57"/>
      <c r="V9" s="46">
        <v>1</v>
      </c>
      <c r="W9" s="53"/>
      <c r="X9" s="53">
        <v>0</v>
      </c>
      <c r="Y9" s="57"/>
      <c r="Z9" s="46">
        <v>1</v>
      </c>
      <c r="AA9" s="53"/>
      <c r="AB9" s="53"/>
      <c r="AC9" s="57"/>
      <c r="AD9" s="46">
        <v>0</v>
      </c>
      <c r="AE9" s="53"/>
      <c r="AF9" s="53"/>
      <c r="AG9" s="57"/>
      <c r="AH9" s="46">
        <v>1</v>
      </c>
      <c r="AI9" s="53"/>
      <c r="AJ9" s="53">
        <v>1</v>
      </c>
      <c r="AK9" s="57"/>
      <c r="AL9" s="46">
        <v>1</v>
      </c>
      <c r="AM9" s="53"/>
      <c r="AN9" s="53">
        <v>1</v>
      </c>
      <c r="AO9" s="57"/>
      <c r="AP9" s="70">
        <v>1</v>
      </c>
      <c r="AR9" s="53">
        <v>1</v>
      </c>
      <c r="AS9" s="57"/>
      <c r="AT9" s="46">
        <v>1</v>
      </c>
      <c r="AU9" s="53"/>
      <c r="AV9" s="53">
        <v>1</v>
      </c>
      <c r="AW9" s="53"/>
      <c r="AX9" s="57"/>
      <c r="AY9" s="46">
        <v>1</v>
      </c>
      <c r="AZ9" s="53"/>
      <c r="BA9" s="53">
        <v>0</v>
      </c>
      <c r="BB9" s="57"/>
      <c r="BC9" s="70">
        <v>0</v>
      </c>
      <c r="BD9" s="53"/>
      <c r="BE9" s="53"/>
      <c r="BF9" s="81">
        <f t="shared" si="4"/>
        <v>8</v>
      </c>
      <c r="BG9" s="53">
        <f t="shared" si="5"/>
        <v>6</v>
      </c>
      <c r="BH9" s="69">
        <f t="shared" si="0"/>
        <v>0</v>
      </c>
      <c r="BI9" s="53"/>
      <c r="BJ9" s="69">
        <f t="shared" si="1"/>
        <v>4</v>
      </c>
      <c r="BK9" s="72">
        <f t="shared" si="10"/>
        <v>4.6153846153846156E-2</v>
      </c>
      <c r="BL9" s="69">
        <f t="shared" si="2"/>
        <v>0</v>
      </c>
      <c r="BM9" s="83">
        <f t="shared" si="6"/>
        <v>0</v>
      </c>
      <c r="BN9" s="84">
        <f t="shared" si="7"/>
        <v>4.6153846153846156E-2</v>
      </c>
      <c r="BO9" s="46"/>
      <c r="BP9" s="85">
        <f t="shared" si="8"/>
        <v>0</v>
      </c>
      <c r="BQ9" s="75">
        <f t="shared" si="3"/>
        <v>4.6153846153846156E-2</v>
      </c>
      <c r="BR9" s="57" t="s">
        <v>62</v>
      </c>
      <c r="BS9" s="69"/>
      <c r="BT9" s="85">
        <f t="shared" si="9"/>
        <v>0</v>
      </c>
      <c r="BU9" s="75"/>
      <c r="BV9" s="57" t="s">
        <v>62</v>
      </c>
    </row>
    <row r="10" spans="1:74">
      <c r="A10" s="7">
        <v>8</v>
      </c>
      <c r="B10" s="19">
        <v>361476</v>
      </c>
      <c r="C10" s="1">
        <v>1</v>
      </c>
      <c r="D10" s="8">
        <v>1</v>
      </c>
      <c r="E10" s="19"/>
      <c r="F10" s="7">
        <v>1</v>
      </c>
      <c r="G10" s="8"/>
      <c r="H10" s="8">
        <v>0</v>
      </c>
      <c r="I10" s="19">
        <v>0</v>
      </c>
      <c r="J10" s="7">
        <v>1</v>
      </c>
      <c r="K10" s="8">
        <v>1</v>
      </c>
      <c r="L10" s="8">
        <v>1</v>
      </c>
      <c r="M10" s="19">
        <v>1</v>
      </c>
      <c r="N10" s="7">
        <v>1</v>
      </c>
      <c r="O10" s="8"/>
      <c r="P10" s="8"/>
      <c r="Q10" s="19"/>
      <c r="R10" s="7">
        <v>1</v>
      </c>
      <c r="S10" s="8">
        <v>1</v>
      </c>
      <c r="T10" s="8"/>
      <c r="U10" s="19">
        <v>1</v>
      </c>
      <c r="V10" s="7">
        <v>1</v>
      </c>
      <c r="W10" s="8">
        <v>1</v>
      </c>
      <c r="X10" s="8"/>
      <c r="Y10" s="19">
        <v>1</v>
      </c>
      <c r="Z10" s="7">
        <v>1</v>
      </c>
      <c r="AA10" s="8">
        <v>1</v>
      </c>
      <c r="AB10" s="8"/>
      <c r="AC10" s="19"/>
      <c r="AD10" s="7">
        <v>1</v>
      </c>
      <c r="AE10" s="8"/>
      <c r="AF10" s="8"/>
      <c r="AG10" s="19"/>
      <c r="AH10" s="7">
        <v>1</v>
      </c>
      <c r="AI10" s="8"/>
      <c r="AJ10" s="8">
        <v>1</v>
      </c>
      <c r="AK10" s="19"/>
      <c r="AL10" s="7">
        <v>0</v>
      </c>
      <c r="AM10" s="8"/>
      <c r="AN10" s="8"/>
      <c r="AO10" s="19">
        <v>0</v>
      </c>
      <c r="AP10" s="1">
        <v>1</v>
      </c>
      <c r="AQ10" s="1">
        <v>1</v>
      </c>
      <c r="AR10" s="8">
        <v>1</v>
      </c>
      <c r="AS10" s="19"/>
      <c r="AT10" s="7">
        <v>1</v>
      </c>
      <c r="AU10" s="8">
        <v>1</v>
      </c>
      <c r="AV10" s="8">
        <v>1</v>
      </c>
      <c r="AW10" s="8"/>
      <c r="AX10" s="19"/>
      <c r="AY10" s="7">
        <v>1</v>
      </c>
      <c r="AZ10" s="8">
        <v>2</v>
      </c>
      <c r="BA10" s="8">
        <v>0</v>
      </c>
      <c r="BB10" s="19">
        <v>0</v>
      </c>
      <c r="BC10" s="1">
        <v>1</v>
      </c>
      <c r="BD10" s="8">
        <v>2</v>
      </c>
      <c r="BE10" s="8">
        <v>0</v>
      </c>
      <c r="BF10" s="55">
        <f t="shared" si="4"/>
        <v>13</v>
      </c>
      <c r="BG10" s="8">
        <f t="shared" si="5"/>
        <v>1</v>
      </c>
      <c r="BH10" s="2">
        <f t="shared" si="0"/>
        <v>11</v>
      </c>
      <c r="BI10" s="58">
        <v>0.05</v>
      </c>
      <c r="BJ10" s="2">
        <f t="shared" si="1"/>
        <v>4</v>
      </c>
      <c r="BK10" s="39">
        <f t="shared" si="10"/>
        <v>4.6153846153846156E-2</v>
      </c>
      <c r="BL10" s="2">
        <f t="shared" si="2"/>
        <v>3</v>
      </c>
      <c r="BM10" s="10">
        <f t="shared" si="6"/>
        <v>3.214285714285714E-2</v>
      </c>
      <c r="BN10" s="49">
        <f t="shared" si="7"/>
        <v>0.12829670329670328</v>
      </c>
      <c r="BO10" s="7">
        <v>38.5</v>
      </c>
      <c r="BP10" s="65">
        <f t="shared" si="8"/>
        <v>0.55000000000000004</v>
      </c>
      <c r="BQ10" s="45">
        <f t="shared" si="3"/>
        <v>0.51329670329670329</v>
      </c>
      <c r="BR10" s="19">
        <v>3</v>
      </c>
      <c r="BS10" s="2"/>
      <c r="BT10" s="65">
        <f t="shared" si="9"/>
        <v>0</v>
      </c>
      <c r="BU10" s="45"/>
      <c r="BV10" s="19"/>
    </row>
    <row r="11" spans="1:74" s="90" customFormat="1">
      <c r="A11" s="47">
        <v>9</v>
      </c>
      <c r="B11" s="26">
        <v>361017</v>
      </c>
      <c r="C11" s="90">
        <v>1</v>
      </c>
      <c r="D11" s="34">
        <v>1</v>
      </c>
      <c r="E11" s="26">
        <v>1</v>
      </c>
      <c r="F11" s="47">
        <v>1</v>
      </c>
      <c r="G11" s="34"/>
      <c r="H11" s="34">
        <v>1</v>
      </c>
      <c r="I11" s="26">
        <v>1</v>
      </c>
      <c r="J11" s="47">
        <v>1</v>
      </c>
      <c r="K11" s="34"/>
      <c r="L11" s="34">
        <v>1</v>
      </c>
      <c r="M11" s="26">
        <v>1</v>
      </c>
      <c r="N11" s="47">
        <v>1</v>
      </c>
      <c r="O11" s="34"/>
      <c r="P11" s="34">
        <v>1</v>
      </c>
      <c r="Q11" s="26"/>
      <c r="R11" s="47">
        <v>1</v>
      </c>
      <c r="S11" s="34"/>
      <c r="T11" s="34">
        <v>0</v>
      </c>
      <c r="U11" s="26"/>
      <c r="V11" s="47">
        <v>0</v>
      </c>
      <c r="W11" s="34"/>
      <c r="X11" s="34"/>
      <c r="Y11" s="26"/>
      <c r="Z11" s="47">
        <v>0</v>
      </c>
      <c r="AA11" s="34"/>
      <c r="AB11" s="34"/>
      <c r="AC11" s="26"/>
      <c r="AD11" s="47">
        <v>1</v>
      </c>
      <c r="AE11" s="34"/>
      <c r="AF11" s="34">
        <v>0</v>
      </c>
      <c r="AG11" s="26"/>
      <c r="AH11" s="47">
        <v>1</v>
      </c>
      <c r="AI11" s="34"/>
      <c r="AJ11" s="34">
        <v>0</v>
      </c>
      <c r="AK11" s="26"/>
      <c r="AL11" s="47">
        <v>1</v>
      </c>
      <c r="AM11" s="34"/>
      <c r="AN11" s="34"/>
      <c r="AO11" s="26"/>
      <c r="AP11" s="90">
        <v>1</v>
      </c>
      <c r="AQ11" s="90">
        <v>1</v>
      </c>
      <c r="AR11" s="34"/>
      <c r="AS11" s="26"/>
      <c r="AT11" s="47">
        <v>1</v>
      </c>
      <c r="AU11" s="34"/>
      <c r="AV11" s="34"/>
      <c r="AW11" s="34">
        <v>1</v>
      </c>
      <c r="AX11" s="26"/>
      <c r="AY11" s="47">
        <v>1</v>
      </c>
      <c r="AZ11" s="34"/>
      <c r="BA11" s="34">
        <v>0</v>
      </c>
      <c r="BB11" s="26"/>
      <c r="BC11" s="90">
        <v>1</v>
      </c>
      <c r="BD11" s="34"/>
      <c r="BE11" s="34">
        <v>1</v>
      </c>
      <c r="BF11" s="55">
        <f t="shared" si="4"/>
        <v>12</v>
      </c>
      <c r="BG11" s="34">
        <f t="shared" si="5"/>
        <v>2</v>
      </c>
      <c r="BH11" s="89">
        <f t="shared" si="0"/>
        <v>2</v>
      </c>
      <c r="BI11" s="99">
        <v>0.01</v>
      </c>
      <c r="BJ11" s="89">
        <f t="shared" si="1"/>
        <v>4</v>
      </c>
      <c r="BK11" s="93">
        <f t="shared" si="10"/>
        <v>4.6153846153846156E-2</v>
      </c>
      <c r="BL11" s="89">
        <f t="shared" si="2"/>
        <v>4</v>
      </c>
      <c r="BM11" s="96">
        <f t="shared" si="6"/>
        <v>4.2857142857142858E-2</v>
      </c>
      <c r="BN11" s="97">
        <f t="shared" si="7"/>
        <v>9.9010989010989009E-2</v>
      </c>
      <c r="BO11" s="47">
        <v>45</v>
      </c>
      <c r="BP11" s="98">
        <f t="shared" si="8"/>
        <v>0.6428571428571429</v>
      </c>
      <c r="BQ11" s="94">
        <f t="shared" si="3"/>
        <v>0.54901098901098899</v>
      </c>
      <c r="BR11" s="26">
        <v>3</v>
      </c>
      <c r="BS11" s="89"/>
      <c r="BT11" s="65">
        <f t="shared" si="9"/>
        <v>0</v>
      </c>
      <c r="BU11" s="45"/>
      <c r="BV11" s="26"/>
    </row>
    <row r="12" spans="1:74" s="70" customFormat="1">
      <c r="A12" s="46">
        <v>10</v>
      </c>
      <c r="B12" s="57">
        <v>320161</v>
      </c>
      <c r="C12" s="70">
        <v>0</v>
      </c>
      <c r="D12" s="53"/>
      <c r="E12" s="57"/>
      <c r="F12" s="46">
        <v>0</v>
      </c>
      <c r="G12" s="53"/>
      <c r="H12" s="53"/>
      <c r="I12" s="57"/>
      <c r="J12" s="46">
        <v>0</v>
      </c>
      <c r="K12" s="53"/>
      <c r="L12" s="53"/>
      <c r="M12" s="57"/>
      <c r="N12" s="46">
        <v>0</v>
      </c>
      <c r="O12" s="53"/>
      <c r="P12" s="53"/>
      <c r="Q12" s="57"/>
      <c r="R12" s="46">
        <v>0</v>
      </c>
      <c r="S12" s="53"/>
      <c r="T12" s="53"/>
      <c r="U12" s="57"/>
      <c r="V12" s="46">
        <v>0</v>
      </c>
      <c r="W12" s="53"/>
      <c r="X12" s="53"/>
      <c r="Y12" s="57"/>
      <c r="Z12" s="46">
        <v>0</v>
      </c>
      <c r="AA12" s="53"/>
      <c r="AB12" s="53"/>
      <c r="AC12" s="57"/>
      <c r="AD12" s="46">
        <v>0</v>
      </c>
      <c r="AE12" s="53"/>
      <c r="AF12" s="53"/>
      <c r="AG12" s="57"/>
      <c r="AH12" s="46">
        <v>0</v>
      </c>
      <c r="AI12" s="53"/>
      <c r="AJ12" s="53"/>
      <c r="AK12" s="57"/>
      <c r="AL12" s="46">
        <v>0</v>
      </c>
      <c r="AM12" s="53"/>
      <c r="AN12" s="53"/>
      <c r="AO12" s="57"/>
      <c r="AP12" s="70">
        <v>0</v>
      </c>
      <c r="AR12" s="53"/>
      <c r="AS12" s="57"/>
      <c r="AT12" s="46">
        <v>0</v>
      </c>
      <c r="AU12" s="53"/>
      <c r="AV12" s="53"/>
      <c r="AW12" s="53"/>
      <c r="AX12" s="57"/>
      <c r="AY12" s="46">
        <v>0</v>
      </c>
      <c r="AZ12" s="53"/>
      <c r="BA12" s="53"/>
      <c r="BB12" s="57"/>
      <c r="BC12" s="70">
        <v>0</v>
      </c>
      <c r="BD12" s="53"/>
      <c r="BE12" s="53"/>
      <c r="BF12" s="81">
        <f t="shared" si="4"/>
        <v>0</v>
      </c>
      <c r="BG12" s="53">
        <f t="shared" si="5"/>
        <v>14</v>
      </c>
      <c r="BH12" s="69">
        <f t="shared" si="0"/>
        <v>0</v>
      </c>
      <c r="BI12" s="53"/>
      <c r="BJ12" s="69">
        <f t="shared" si="1"/>
        <v>0</v>
      </c>
      <c r="BK12" s="72">
        <f t="shared" si="10"/>
        <v>0</v>
      </c>
      <c r="BL12" s="69">
        <f t="shared" si="2"/>
        <v>0</v>
      </c>
      <c r="BM12" s="83">
        <f t="shared" si="6"/>
        <v>0</v>
      </c>
      <c r="BN12" s="84">
        <f t="shared" si="7"/>
        <v>0</v>
      </c>
      <c r="BO12" s="46"/>
      <c r="BP12" s="85">
        <f t="shared" si="8"/>
        <v>0</v>
      </c>
      <c r="BQ12" s="75">
        <f t="shared" si="3"/>
        <v>0</v>
      </c>
      <c r="BR12" s="57" t="s">
        <v>62</v>
      </c>
      <c r="BS12" s="69"/>
      <c r="BT12" s="85">
        <f t="shared" si="9"/>
        <v>0</v>
      </c>
      <c r="BU12" s="75"/>
      <c r="BV12" s="57" t="s">
        <v>62</v>
      </c>
    </row>
    <row r="13" spans="1:74">
      <c r="A13" s="7">
        <v>11</v>
      </c>
      <c r="B13" s="19">
        <v>361530</v>
      </c>
      <c r="C13" s="1">
        <v>1</v>
      </c>
      <c r="D13" s="8"/>
      <c r="E13" s="19">
        <v>1</v>
      </c>
      <c r="F13" s="7">
        <v>1</v>
      </c>
      <c r="G13" s="8">
        <v>1</v>
      </c>
      <c r="H13" s="8">
        <v>0</v>
      </c>
      <c r="I13" s="19"/>
      <c r="J13" s="7">
        <v>0</v>
      </c>
      <c r="K13" s="8"/>
      <c r="L13" s="8"/>
      <c r="M13" s="19">
        <v>1</v>
      </c>
      <c r="N13" s="7">
        <v>1</v>
      </c>
      <c r="O13" s="8"/>
      <c r="P13" s="8">
        <v>1</v>
      </c>
      <c r="Q13" s="19">
        <v>1</v>
      </c>
      <c r="R13" s="7">
        <v>1</v>
      </c>
      <c r="S13" s="8"/>
      <c r="T13" s="8">
        <v>0</v>
      </c>
      <c r="U13" s="19">
        <v>1</v>
      </c>
      <c r="V13" s="7">
        <v>1</v>
      </c>
      <c r="W13" s="8"/>
      <c r="X13" s="8">
        <v>1</v>
      </c>
      <c r="Y13" s="19">
        <v>1</v>
      </c>
      <c r="Z13" s="7">
        <v>1</v>
      </c>
      <c r="AA13" s="8"/>
      <c r="AB13" s="8">
        <v>1</v>
      </c>
      <c r="AC13" s="19">
        <v>1</v>
      </c>
      <c r="AD13" s="7">
        <v>1</v>
      </c>
      <c r="AE13" s="8"/>
      <c r="AF13" s="8">
        <v>0</v>
      </c>
      <c r="AG13" s="19">
        <v>1</v>
      </c>
      <c r="AH13" s="7">
        <v>1</v>
      </c>
      <c r="AI13" s="8"/>
      <c r="AJ13" s="8">
        <v>1</v>
      </c>
      <c r="AK13" s="19"/>
      <c r="AL13" s="7">
        <v>0</v>
      </c>
      <c r="AM13" s="8"/>
      <c r="AN13" s="8"/>
      <c r="AO13" s="19">
        <v>1</v>
      </c>
      <c r="AP13" s="1">
        <v>1</v>
      </c>
      <c r="AR13" s="8"/>
      <c r="AS13" s="19"/>
      <c r="AT13" s="7">
        <v>1</v>
      </c>
      <c r="AU13" s="8"/>
      <c r="AV13" s="8">
        <v>1</v>
      </c>
      <c r="AW13" s="8">
        <v>1</v>
      </c>
      <c r="AX13" s="19">
        <v>1</v>
      </c>
      <c r="AY13" s="7">
        <v>1</v>
      </c>
      <c r="AZ13" s="8"/>
      <c r="BA13" s="8">
        <v>1</v>
      </c>
      <c r="BB13" s="19"/>
      <c r="BC13" s="1">
        <v>1</v>
      </c>
      <c r="BD13" s="8"/>
      <c r="BE13" s="8">
        <v>0</v>
      </c>
      <c r="BF13" s="55">
        <f t="shared" si="4"/>
        <v>12</v>
      </c>
      <c r="BG13" s="8">
        <f t="shared" si="5"/>
        <v>2</v>
      </c>
      <c r="BH13" s="2">
        <f t="shared" si="0"/>
        <v>1</v>
      </c>
      <c r="BI13" s="58">
        <v>0.01</v>
      </c>
      <c r="BJ13" s="2">
        <f t="shared" si="1"/>
        <v>6</v>
      </c>
      <c r="BK13" s="39">
        <f t="shared" si="10"/>
        <v>6.9230769230769235E-2</v>
      </c>
      <c r="BL13" s="2">
        <f t="shared" si="2"/>
        <v>10</v>
      </c>
      <c r="BM13" s="10">
        <f t="shared" si="6"/>
        <v>0.10714285714285715</v>
      </c>
      <c r="BN13" s="49">
        <f t="shared" si="7"/>
        <v>0.18637362637362637</v>
      </c>
      <c r="BO13" s="7">
        <v>37.5</v>
      </c>
      <c r="BP13" s="65">
        <f t="shared" si="8"/>
        <v>0.5357142857142857</v>
      </c>
      <c r="BQ13" s="45">
        <f t="shared" si="3"/>
        <v>0.56137362637362642</v>
      </c>
      <c r="BR13" s="19">
        <v>3</v>
      </c>
      <c r="BS13" s="2"/>
      <c r="BT13" s="65">
        <f t="shared" si="9"/>
        <v>0</v>
      </c>
      <c r="BU13" s="45"/>
      <c r="BV13" s="19"/>
    </row>
    <row r="14" spans="1:74">
      <c r="A14" s="7">
        <v>12</v>
      </c>
      <c r="B14" s="19">
        <v>364656</v>
      </c>
      <c r="C14" s="1">
        <v>1</v>
      </c>
      <c r="D14" s="8"/>
      <c r="E14" s="19"/>
      <c r="F14" s="7">
        <v>1</v>
      </c>
      <c r="G14" s="8"/>
      <c r="H14" s="8">
        <v>0</v>
      </c>
      <c r="I14" s="19"/>
      <c r="J14" s="7">
        <v>1</v>
      </c>
      <c r="K14" s="8"/>
      <c r="L14" s="8"/>
      <c r="M14" s="19"/>
      <c r="N14" s="7">
        <v>1</v>
      </c>
      <c r="O14" s="8"/>
      <c r="P14" s="8"/>
      <c r="Q14" s="19">
        <v>1</v>
      </c>
      <c r="R14" s="7">
        <v>1</v>
      </c>
      <c r="S14" s="8"/>
      <c r="T14" s="8">
        <v>0</v>
      </c>
      <c r="U14" s="19">
        <v>1</v>
      </c>
      <c r="V14" s="7">
        <v>1</v>
      </c>
      <c r="W14" s="8"/>
      <c r="X14" s="8">
        <v>0</v>
      </c>
      <c r="Y14" s="19"/>
      <c r="Z14" s="7">
        <v>0</v>
      </c>
      <c r="AA14" s="8"/>
      <c r="AB14" s="8"/>
      <c r="AC14" s="19">
        <v>1</v>
      </c>
      <c r="AD14" s="7">
        <v>1</v>
      </c>
      <c r="AE14" s="8"/>
      <c r="AF14" s="8">
        <v>1</v>
      </c>
      <c r="AG14" s="19"/>
      <c r="AH14" s="7">
        <v>1</v>
      </c>
      <c r="AI14" s="8"/>
      <c r="AJ14" s="8">
        <v>0</v>
      </c>
      <c r="AK14" s="19"/>
      <c r="AL14" s="7">
        <v>1</v>
      </c>
      <c r="AM14" s="8"/>
      <c r="AN14" s="8">
        <v>0</v>
      </c>
      <c r="AO14" s="19">
        <v>1</v>
      </c>
      <c r="AP14" s="1">
        <v>1</v>
      </c>
      <c r="AR14" s="8">
        <v>1</v>
      </c>
      <c r="AS14" s="19">
        <v>1</v>
      </c>
      <c r="AT14" s="7">
        <v>1</v>
      </c>
      <c r="AU14" s="8"/>
      <c r="AV14" s="8">
        <v>0</v>
      </c>
      <c r="AW14" s="8">
        <v>1</v>
      </c>
      <c r="AX14" s="19">
        <v>1</v>
      </c>
      <c r="AY14" s="7">
        <v>1</v>
      </c>
      <c r="AZ14" s="8"/>
      <c r="BA14" s="8">
        <v>0</v>
      </c>
      <c r="BB14" s="19">
        <v>0</v>
      </c>
      <c r="BC14" s="1">
        <v>1</v>
      </c>
      <c r="BD14" s="8"/>
      <c r="BE14" s="8"/>
      <c r="BF14" s="55">
        <f t="shared" si="4"/>
        <v>13</v>
      </c>
      <c r="BG14" s="8">
        <f t="shared" si="5"/>
        <v>1</v>
      </c>
      <c r="BH14" s="2">
        <f t="shared" si="0"/>
        <v>0</v>
      </c>
      <c r="BI14" s="8"/>
      <c r="BJ14" s="2">
        <f t="shared" si="1"/>
        <v>2</v>
      </c>
      <c r="BK14" s="39">
        <f t="shared" si="10"/>
        <v>2.3076923076923078E-2</v>
      </c>
      <c r="BL14" s="2">
        <f t="shared" si="2"/>
        <v>7</v>
      </c>
      <c r="BM14" s="10">
        <f t="shared" si="6"/>
        <v>7.4999999999999997E-2</v>
      </c>
      <c r="BN14" s="49">
        <f t="shared" si="7"/>
        <v>9.8076923076923075E-2</v>
      </c>
      <c r="BO14" s="7">
        <v>33</v>
      </c>
      <c r="BP14" s="65">
        <f t="shared" si="8"/>
        <v>0.47142857142857142</v>
      </c>
      <c r="BQ14" s="45">
        <f t="shared" si="3"/>
        <v>0.42807692307692308</v>
      </c>
      <c r="BR14" s="19">
        <v>2</v>
      </c>
      <c r="BS14" s="2"/>
      <c r="BT14" s="65">
        <f t="shared" si="9"/>
        <v>0</v>
      </c>
      <c r="BU14" s="45">
        <f t="shared" ref="BU14:BU26" si="11">BS14/100+BN14</f>
        <v>9.8076923076923075E-2</v>
      </c>
      <c r="BV14" s="57" t="s">
        <v>62</v>
      </c>
    </row>
    <row r="15" spans="1:74">
      <c r="A15" s="7">
        <v>13</v>
      </c>
      <c r="B15" s="19">
        <v>348180</v>
      </c>
      <c r="C15" s="1">
        <v>1</v>
      </c>
      <c r="D15" s="8"/>
      <c r="E15" s="19">
        <v>1</v>
      </c>
      <c r="F15" s="7">
        <v>1</v>
      </c>
      <c r="G15" s="8">
        <v>1</v>
      </c>
      <c r="H15" s="8">
        <v>1</v>
      </c>
      <c r="I15" s="19">
        <v>1</v>
      </c>
      <c r="J15" s="7">
        <v>1</v>
      </c>
      <c r="K15" s="8">
        <v>1</v>
      </c>
      <c r="L15" s="8">
        <v>1</v>
      </c>
      <c r="M15" s="19"/>
      <c r="N15" s="7">
        <v>1</v>
      </c>
      <c r="O15" s="8"/>
      <c r="P15" s="8"/>
      <c r="Q15" s="19"/>
      <c r="R15" s="7">
        <v>0</v>
      </c>
      <c r="S15" s="8"/>
      <c r="T15" s="8"/>
      <c r="U15" s="19"/>
      <c r="V15" s="7">
        <v>0</v>
      </c>
      <c r="W15" s="8"/>
      <c r="X15" s="8"/>
      <c r="Y15" s="19"/>
      <c r="Z15" s="7">
        <v>1</v>
      </c>
      <c r="AA15" s="8"/>
      <c r="AB15" s="8"/>
      <c r="AC15" s="19"/>
      <c r="AD15" s="7">
        <v>1</v>
      </c>
      <c r="AE15" s="8"/>
      <c r="AF15" s="8"/>
      <c r="AG15" s="19"/>
      <c r="AH15" s="7">
        <v>1</v>
      </c>
      <c r="AI15" s="8"/>
      <c r="AJ15" s="8"/>
      <c r="AK15" s="19"/>
      <c r="AL15" s="7">
        <v>1</v>
      </c>
      <c r="AM15" s="8"/>
      <c r="AN15" s="8"/>
      <c r="AO15" s="19">
        <v>1</v>
      </c>
      <c r="AP15" s="1">
        <v>1</v>
      </c>
      <c r="AQ15" s="1">
        <v>1</v>
      </c>
      <c r="AR15" s="8">
        <v>1</v>
      </c>
      <c r="AS15" s="19"/>
      <c r="AT15" s="7">
        <v>1</v>
      </c>
      <c r="AU15" s="8"/>
      <c r="AV15" s="8"/>
      <c r="AW15" s="8"/>
      <c r="AX15" s="19"/>
      <c r="AY15" s="7">
        <v>1</v>
      </c>
      <c r="AZ15" s="8"/>
      <c r="BA15" s="8"/>
      <c r="BB15" s="19"/>
      <c r="BC15" s="1">
        <v>1</v>
      </c>
      <c r="BD15" s="8"/>
      <c r="BE15" s="8">
        <v>0</v>
      </c>
      <c r="BF15" s="55">
        <f t="shared" si="4"/>
        <v>12</v>
      </c>
      <c r="BG15" s="34">
        <f t="shared" si="5"/>
        <v>2</v>
      </c>
      <c r="BH15" s="2">
        <f t="shared" si="0"/>
        <v>3</v>
      </c>
      <c r="BI15" s="58">
        <v>0.01</v>
      </c>
      <c r="BJ15" s="2">
        <f t="shared" si="1"/>
        <v>3</v>
      </c>
      <c r="BK15" s="39">
        <f t="shared" si="10"/>
        <v>3.4615384615384617E-2</v>
      </c>
      <c r="BL15" s="2">
        <f t="shared" si="2"/>
        <v>3</v>
      </c>
      <c r="BM15" s="10">
        <f t="shared" si="6"/>
        <v>3.214285714285714E-2</v>
      </c>
      <c r="BN15" s="49">
        <f t="shared" si="7"/>
        <v>7.6758241758241752E-2</v>
      </c>
      <c r="BO15" s="7">
        <v>34</v>
      </c>
      <c r="BP15" s="65">
        <f t="shared" si="8"/>
        <v>0.48571428571428571</v>
      </c>
      <c r="BQ15" s="45">
        <f t="shared" si="3"/>
        <v>0.41675824175824178</v>
      </c>
      <c r="BR15" s="19">
        <v>2</v>
      </c>
      <c r="BS15" s="2">
        <v>46</v>
      </c>
      <c r="BT15" s="65">
        <f t="shared" si="9"/>
        <v>0.65714285714285714</v>
      </c>
      <c r="BU15" s="45">
        <f t="shared" si="11"/>
        <v>0.53675824175824172</v>
      </c>
      <c r="BV15" s="19">
        <v>3</v>
      </c>
    </row>
    <row r="16" spans="1:74">
      <c r="A16" s="7">
        <v>14</v>
      </c>
      <c r="B16" s="19">
        <v>348853</v>
      </c>
      <c r="C16" s="1">
        <v>1</v>
      </c>
      <c r="D16" s="8">
        <v>1</v>
      </c>
      <c r="E16" s="19">
        <v>1</v>
      </c>
      <c r="F16" s="7">
        <v>1</v>
      </c>
      <c r="G16" s="8">
        <v>2</v>
      </c>
      <c r="H16" s="8">
        <v>0</v>
      </c>
      <c r="I16" s="19">
        <v>1</v>
      </c>
      <c r="J16" s="7">
        <v>1</v>
      </c>
      <c r="K16" s="8">
        <v>2</v>
      </c>
      <c r="L16" s="8">
        <v>0</v>
      </c>
      <c r="M16" s="19">
        <v>1</v>
      </c>
      <c r="N16" s="7">
        <v>1</v>
      </c>
      <c r="O16" s="8">
        <v>2</v>
      </c>
      <c r="P16" s="8">
        <v>1</v>
      </c>
      <c r="Q16" s="19">
        <v>1</v>
      </c>
      <c r="R16" s="7">
        <v>1</v>
      </c>
      <c r="S16" s="8">
        <v>3</v>
      </c>
      <c r="T16" s="8">
        <v>0</v>
      </c>
      <c r="U16" s="19">
        <v>1</v>
      </c>
      <c r="V16" s="7">
        <v>1</v>
      </c>
      <c r="W16" s="8">
        <v>2</v>
      </c>
      <c r="X16" s="8">
        <v>1</v>
      </c>
      <c r="Y16" s="19">
        <v>1</v>
      </c>
      <c r="Z16" s="7">
        <v>1</v>
      </c>
      <c r="AA16" s="8">
        <v>3</v>
      </c>
      <c r="AB16" s="8">
        <v>1</v>
      </c>
      <c r="AC16" s="19">
        <v>1</v>
      </c>
      <c r="AD16" s="7">
        <v>1</v>
      </c>
      <c r="AE16" s="8">
        <v>2</v>
      </c>
      <c r="AF16" s="8">
        <v>1</v>
      </c>
      <c r="AG16" s="19">
        <v>1</v>
      </c>
      <c r="AH16" s="7">
        <v>1</v>
      </c>
      <c r="AI16" s="8"/>
      <c r="AJ16" s="8">
        <v>1</v>
      </c>
      <c r="AK16" s="19">
        <v>1</v>
      </c>
      <c r="AL16" s="7">
        <v>1</v>
      </c>
      <c r="AM16" s="8">
        <v>3</v>
      </c>
      <c r="AN16" s="8">
        <v>1</v>
      </c>
      <c r="AO16" s="19">
        <v>1</v>
      </c>
      <c r="AP16" s="1">
        <v>1</v>
      </c>
      <c r="AR16" s="8">
        <v>1</v>
      </c>
      <c r="AS16" s="19">
        <v>1</v>
      </c>
      <c r="AT16" s="7">
        <v>1</v>
      </c>
      <c r="AU16" s="8"/>
      <c r="AV16" s="8">
        <v>1</v>
      </c>
      <c r="AW16" s="8"/>
      <c r="AX16" s="19"/>
      <c r="AY16" s="7">
        <v>0</v>
      </c>
      <c r="AZ16" s="8"/>
      <c r="BA16" s="8"/>
      <c r="BB16" s="19"/>
      <c r="BC16" s="1">
        <v>0</v>
      </c>
      <c r="BD16" s="8"/>
      <c r="BE16" s="8"/>
      <c r="BF16" s="55">
        <f t="shared" si="4"/>
        <v>12</v>
      </c>
      <c r="BG16" s="8">
        <f t="shared" si="5"/>
        <v>2</v>
      </c>
      <c r="BH16" s="2">
        <f t="shared" si="0"/>
        <v>20</v>
      </c>
      <c r="BI16" s="58">
        <v>0.05</v>
      </c>
      <c r="BJ16" s="2">
        <f t="shared" si="1"/>
        <v>8</v>
      </c>
      <c r="BK16" s="39">
        <f t="shared" si="10"/>
        <v>9.2307692307692313E-2</v>
      </c>
      <c r="BL16" s="2">
        <f t="shared" si="2"/>
        <v>11</v>
      </c>
      <c r="BM16" s="10">
        <f t="shared" si="6"/>
        <v>0.11785714285714284</v>
      </c>
      <c r="BN16" s="49">
        <f t="shared" si="7"/>
        <v>0.26016483516483513</v>
      </c>
      <c r="BO16" s="7">
        <v>35</v>
      </c>
      <c r="BP16" s="65">
        <f t="shared" si="8"/>
        <v>0.5</v>
      </c>
      <c r="BQ16" s="45">
        <f t="shared" si="3"/>
        <v>0.61016483516483511</v>
      </c>
      <c r="BR16" s="19">
        <v>3.5</v>
      </c>
      <c r="BS16" s="2"/>
      <c r="BT16" s="65">
        <f t="shared" si="9"/>
        <v>0</v>
      </c>
      <c r="BU16" s="45"/>
      <c r="BV16" s="19"/>
    </row>
    <row r="17" spans="1:74">
      <c r="A17" s="7">
        <v>15</v>
      </c>
      <c r="B17" s="19">
        <v>361173</v>
      </c>
      <c r="C17" s="1">
        <v>1</v>
      </c>
      <c r="D17" s="8"/>
      <c r="E17" s="19">
        <v>1</v>
      </c>
      <c r="F17" s="7">
        <v>1</v>
      </c>
      <c r="G17" s="8"/>
      <c r="H17" s="8">
        <v>0</v>
      </c>
      <c r="I17" s="19">
        <v>1</v>
      </c>
      <c r="J17" s="7">
        <v>1</v>
      </c>
      <c r="K17" s="8"/>
      <c r="L17" s="8">
        <v>0</v>
      </c>
      <c r="M17" s="19">
        <v>1</v>
      </c>
      <c r="N17" s="7">
        <v>1</v>
      </c>
      <c r="O17" s="8"/>
      <c r="P17" s="8">
        <v>1</v>
      </c>
      <c r="Q17" s="19">
        <v>1</v>
      </c>
      <c r="R17" s="7">
        <v>1</v>
      </c>
      <c r="S17" s="8"/>
      <c r="T17" s="8">
        <v>0</v>
      </c>
      <c r="U17" s="19">
        <v>1</v>
      </c>
      <c r="V17" s="7">
        <v>1</v>
      </c>
      <c r="W17" s="8"/>
      <c r="X17" s="8">
        <v>1</v>
      </c>
      <c r="Y17" s="19">
        <v>1</v>
      </c>
      <c r="Z17" s="7">
        <v>1</v>
      </c>
      <c r="AA17" s="8"/>
      <c r="AB17" s="8">
        <v>1</v>
      </c>
      <c r="AC17" s="19">
        <v>1</v>
      </c>
      <c r="AD17" s="7">
        <v>1</v>
      </c>
      <c r="AE17" s="8"/>
      <c r="AF17" s="8">
        <v>0</v>
      </c>
      <c r="AG17" s="19">
        <v>1</v>
      </c>
      <c r="AH17" s="7">
        <v>1</v>
      </c>
      <c r="AI17" s="8"/>
      <c r="AJ17" s="8">
        <v>1</v>
      </c>
      <c r="AK17" s="19"/>
      <c r="AL17" s="7">
        <v>1</v>
      </c>
      <c r="AM17" s="8"/>
      <c r="AN17" s="8">
        <v>1</v>
      </c>
      <c r="AO17" s="19">
        <v>1</v>
      </c>
      <c r="AP17" s="1">
        <v>1</v>
      </c>
      <c r="AR17" s="8"/>
      <c r="AS17" s="19">
        <v>1</v>
      </c>
      <c r="AT17" s="7">
        <v>1</v>
      </c>
      <c r="AU17" s="8"/>
      <c r="AV17" s="8">
        <v>1</v>
      </c>
      <c r="AW17" s="8">
        <v>1</v>
      </c>
      <c r="AX17" s="19">
        <v>1</v>
      </c>
      <c r="AY17" s="7">
        <v>1</v>
      </c>
      <c r="AZ17" s="8"/>
      <c r="BA17" s="8">
        <v>0</v>
      </c>
      <c r="BB17" s="19">
        <v>0</v>
      </c>
      <c r="BC17" s="1">
        <v>1</v>
      </c>
      <c r="BD17" s="8"/>
      <c r="BE17" s="8">
        <v>1</v>
      </c>
      <c r="BF17" s="55">
        <f t="shared" si="4"/>
        <v>14</v>
      </c>
      <c r="BG17" s="8">
        <f t="shared" si="5"/>
        <v>0</v>
      </c>
      <c r="BH17" s="2">
        <f t="shared" si="0"/>
        <v>0</v>
      </c>
      <c r="BI17" s="8"/>
      <c r="BJ17" s="2">
        <f t="shared" si="1"/>
        <v>7</v>
      </c>
      <c r="BK17" s="39">
        <f t="shared" si="10"/>
        <v>8.076923076923076E-2</v>
      </c>
      <c r="BL17" s="2">
        <f t="shared" si="2"/>
        <v>12</v>
      </c>
      <c r="BM17" s="10">
        <f t="shared" si="6"/>
        <v>0.12857142857142856</v>
      </c>
      <c r="BN17" s="49">
        <f t="shared" si="7"/>
        <v>0.20934065934065932</v>
      </c>
      <c r="BO17" s="7">
        <v>36.75</v>
      </c>
      <c r="BP17" s="65">
        <f t="shared" si="8"/>
        <v>0.52500000000000002</v>
      </c>
      <c r="BQ17" s="45">
        <f t="shared" si="3"/>
        <v>0.57684065934065931</v>
      </c>
      <c r="BR17" s="19">
        <v>3</v>
      </c>
      <c r="BS17" s="2"/>
      <c r="BT17" s="65">
        <f t="shared" si="9"/>
        <v>0</v>
      </c>
      <c r="BU17" s="45"/>
      <c r="BV17" s="19"/>
    </row>
    <row r="18" spans="1:74" s="70" customFormat="1">
      <c r="A18" s="46">
        <v>16</v>
      </c>
      <c r="B18" s="57">
        <v>361177</v>
      </c>
      <c r="C18" s="70">
        <v>1</v>
      </c>
      <c r="D18" s="53"/>
      <c r="E18" s="57"/>
      <c r="F18" s="46">
        <v>0</v>
      </c>
      <c r="G18" s="53"/>
      <c r="H18" s="53"/>
      <c r="I18" s="57"/>
      <c r="J18" s="46">
        <v>1</v>
      </c>
      <c r="K18" s="53"/>
      <c r="L18" s="53"/>
      <c r="M18" s="57"/>
      <c r="N18" s="46">
        <v>0</v>
      </c>
      <c r="O18" s="53"/>
      <c r="P18" s="53"/>
      <c r="Q18" s="57"/>
      <c r="R18" s="46">
        <v>1</v>
      </c>
      <c r="S18" s="53"/>
      <c r="T18" s="53">
        <v>0</v>
      </c>
      <c r="U18" s="57">
        <v>1</v>
      </c>
      <c r="V18" s="46">
        <v>1</v>
      </c>
      <c r="W18" s="53"/>
      <c r="X18" s="53">
        <v>0</v>
      </c>
      <c r="Y18" s="57">
        <v>0</v>
      </c>
      <c r="Z18" s="46">
        <v>1</v>
      </c>
      <c r="AA18" s="53"/>
      <c r="AB18" s="53">
        <v>0</v>
      </c>
      <c r="AC18" s="57">
        <v>1</v>
      </c>
      <c r="AD18" s="46">
        <v>1</v>
      </c>
      <c r="AE18" s="53"/>
      <c r="AF18" s="53">
        <v>1</v>
      </c>
      <c r="AG18" s="57"/>
      <c r="AH18" s="46">
        <v>1</v>
      </c>
      <c r="AI18" s="53"/>
      <c r="AJ18" s="53">
        <v>1</v>
      </c>
      <c r="AK18" s="57"/>
      <c r="AL18" s="46">
        <v>1</v>
      </c>
      <c r="AM18" s="53"/>
      <c r="AN18" s="53">
        <v>1</v>
      </c>
      <c r="AO18" s="57"/>
      <c r="AP18" s="70">
        <v>0</v>
      </c>
      <c r="AR18" s="53"/>
      <c r="AS18" s="57"/>
      <c r="AT18" s="46">
        <v>0</v>
      </c>
      <c r="AU18" s="53"/>
      <c r="AV18" s="53"/>
      <c r="AW18" s="53"/>
      <c r="AX18" s="57"/>
      <c r="AY18" s="46">
        <v>0</v>
      </c>
      <c r="AZ18" s="53"/>
      <c r="BA18" s="53"/>
      <c r="BB18" s="57"/>
      <c r="BC18" s="70">
        <v>0</v>
      </c>
      <c r="BD18" s="53"/>
      <c r="BE18" s="53"/>
      <c r="BF18" s="81">
        <f t="shared" si="4"/>
        <v>8</v>
      </c>
      <c r="BG18" s="53">
        <f t="shared" si="5"/>
        <v>6</v>
      </c>
      <c r="BH18" s="69">
        <f t="shared" si="0"/>
        <v>0</v>
      </c>
      <c r="BI18" s="53"/>
      <c r="BJ18" s="69">
        <f t="shared" si="1"/>
        <v>3</v>
      </c>
      <c r="BK18" s="72">
        <f t="shared" si="10"/>
        <v>3.4615384615384617E-2</v>
      </c>
      <c r="BL18" s="69">
        <f t="shared" si="2"/>
        <v>2</v>
      </c>
      <c r="BM18" s="83">
        <f t="shared" si="6"/>
        <v>2.1428571428571429E-2</v>
      </c>
      <c r="BN18" s="84">
        <f t="shared" si="7"/>
        <v>5.6043956043956046E-2</v>
      </c>
      <c r="BO18" s="46">
        <v>8</v>
      </c>
      <c r="BP18" s="85">
        <f t="shared" si="8"/>
        <v>0.11428571428571428</v>
      </c>
      <c r="BQ18" s="75">
        <f t="shared" si="3"/>
        <v>0.13604395604395605</v>
      </c>
      <c r="BR18" s="57" t="s">
        <v>62</v>
      </c>
      <c r="BS18" s="69"/>
      <c r="BT18" s="85">
        <f t="shared" si="9"/>
        <v>0</v>
      </c>
      <c r="BU18" s="75"/>
      <c r="BV18" s="57" t="s">
        <v>62</v>
      </c>
    </row>
    <row r="19" spans="1:74" s="70" customFormat="1">
      <c r="A19" s="46">
        <v>17</v>
      </c>
      <c r="B19" s="57">
        <v>346775</v>
      </c>
      <c r="C19" s="70">
        <v>0</v>
      </c>
      <c r="D19" s="53"/>
      <c r="E19" s="57"/>
      <c r="F19" s="46">
        <v>0</v>
      </c>
      <c r="G19" s="53"/>
      <c r="H19" s="53"/>
      <c r="I19" s="57"/>
      <c r="J19" s="46">
        <v>0</v>
      </c>
      <c r="K19" s="53"/>
      <c r="L19" s="53"/>
      <c r="M19" s="57"/>
      <c r="N19" s="46">
        <v>0</v>
      </c>
      <c r="O19" s="53"/>
      <c r="P19" s="53"/>
      <c r="Q19" s="57"/>
      <c r="R19" s="46">
        <v>0</v>
      </c>
      <c r="S19" s="53"/>
      <c r="T19" s="53"/>
      <c r="U19" s="57"/>
      <c r="V19" s="46">
        <v>0</v>
      </c>
      <c r="W19" s="53"/>
      <c r="X19" s="53"/>
      <c r="Y19" s="57"/>
      <c r="Z19" s="46">
        <v>0</v>
      </c>
      <c r="AA19" s="53"/>
      <c r="AB19" s="53"/>
      <c r="AC19" s="57"/>
      <c r="AD19" s="46">
        <v>0</v>
      </c>
      <c r="AE19" s="53"/>
      <c r="AF19" s="53"/>
      <c r="AG19" s="57"/>
      <c r="AH19" s="46">
        <v>0</v>
      </c>
      <c r="AI19" s="53"/>
      <c r="AJ19" s="53"/>
      <c r="AK19" s="57"/>
      <c r="AL19" s="46">
        <v>0</v>
      </c>
      <c r="AM19" s="53"/>
      <c r="AN19" s="53"/>
      <c r="AO19" s="57"/>
      <c r="AP19" s="70">
        <v>0</v>
      </c>
      <c r="AR19" s="53"/>
      <c r="AS19" s="57"/>
      <c r="AT19" s="46">
        <v>0</v>
      </c>
      <c r="AU19" s="53"/>
      <c r="AV19" s="53"/>
      <c r="AW19" s="53"/>
      <c r="AX19" s="57"/>
      <c r="AY19" s="46">
        <v>0</v>
      </c>
      <c r="AZ19" s="53"/>
      <c r="BA19" s="53"/>
      <c r="BB19" s="57"/>
      <c r="BC19" s="70">
        <v>0</v>
      </c>
      <c r="BD19" s="53"/>
      <c r="BE19" s="53"/>
      <c r="BF19" s="81">
        <f t="shared" si="4"/>
        <v>0</v>
      </c>
      <c r="BG19" s="53">
        <f t="shared" si="5"/>
        <v>14</v>
      </c>
      <c r="BH19" s="69">
        <f t="shared" si="0"/>
        <v>0</v>
      </c>
      <c r="BI19" s="53"/>
      <c r="BJ19" s="69">
        <f t="shared" si="1"/>
        <v>0</v>
      </c>
      <c r="BK19" s="72">
        <f t="shared" si="10"/>
        <v>0</v>
      </c>
      <c r="BL19" s="69">
        <f t="shared" si="2"/>
        <v>0</v>
      </c>
      <c r="BM19" s="83">
        <f t="shared" si="6"/>
        <v>0</v>
      </c>
      <c r="BN19" s="84">
        <f t="shared" si="7"/>
        <v>0</v>
      </c>
      <c r="BO19" s="46"/>
      <c r="BP19" s="85">
        <f t="shared" si="8"/>
        <v>0</v>
      </c>
      <c r="BQ19" s="75">
        <f t="shared" si="3"/>
        <v>0</v>
      </c>
      <c r="BR19" s="57" t="s">
        <v>62</v>
      </c>
      <c r="BS19" s="69"/>
      <c r="BT19" s="85">
        <f t="shared" si="9"/>
        <v>0</v>
      </c>
      <c r="BU19" s="75"/>
      <c r="BV19" s="57" t="s">
        <v>62</v>
      </c>
    </row>
    <row r="20" spans="1:74" s="70" customFormat="1">
      <c r="A20" s="46">
        <v>18</v>
      </c>
      <c r="B20" s="57">
        <v>361266</v>
      </c>
      <c r="C20" s="70">
        <v>0</v>
      </c>
      <c r="D20" s="53"/>
      <c r="E20" s="57"/>
      <c r="F20" s="46">
        <v>0</v>
      </c>
      <c r="G20" s="53"/>
      <c r="H20" s="53"/>
      <c r="I20" s="57"/>
      <c r="J20" s="46">
        <v>0</v>
      </c>
      <c r="K20" s="53"/>
      <c r="L20" s="53"/>
      <c r="M20" s="57"/>
      <c r="N20" s="46">
        <v>0</v>
      </c>
      <c r="O20" s="53"/>
      <c r="P20" s="53"/>
      <c r="Q20" s="57"/>
      <c r="R20" s="46">
        <v>0</v>
      </c>
      <c r="S20" s="53"/>
      <c r="T20" s="53"/>
      <c r="U20" s="57"/>
      <c r="V20" s="46">
        <v>0</v>
      </c>
      <c r="W20" s="53"/>
      <c r="X20" s="53"/>
      <c r="Y20" s="57"/>
      <c r="Z20" s="46">
        <v>0</v>
      </c>
      <c r="AA20" s="53"/>
      <c r="AB20" s="53"/>
      <c r="AC20" s="57"/>
      <c r="AD20" s="46">
        <v>0</v>
      </c>
      <c r="AE20" s="53"/>
      <c r="AF20" s="53"/>
      <c r="AG20" s="57"/>
      <c r="AH20" s="46">
        <v>0</v>
      </c>
      <c r="AI20" s="53"/>
      <c r="AJ20" s="53"/>
      <c r="AK20" s="57"/>
      <c r="AL20" s="46">
        <v>0</v>
      </c>
      <c r="AM20" s="53"/>
      <c r="AN20" s="53"/>
      <c r="AO20" s="57"/>
      <c r="AP20" s="70">
        <v>0</v>
      </c>
      <c r="AR20" s="53"/>
      <c r="AS20" s="57"/>
      <c r="AT20" s="46">
        <v>0</v>
      </c>
      <c r="AU20" s="53"/>
      <c r="AV20" s="53"/>
      <c r="AW20" s="53"/>
      <c r="AX20" s="57"/>
      <c r="AY20" s="46">
        <v>0</v>
      </c>
      <c r="AZ20" s="53"/>
      <c r="BA20" s="53"/>
      <c r="BB20" s="57"/>
      <c r="BC20" s="70">
        <v>0</v>
      </c>
      <c r="BD20" s="53"/>
      <c r="BE20" s="53"/>
      <c r="BF20" s="81">
        <f t="shared" si="4"/>
        <v>0</v>
      </c>
      <c r="BG20" s="53">
        <f t="shared" si="5"/>
        <v>14</v>
      </c>
      <c r="BH20" s="69">
        <f t="shared" si="0"/>
        <v>0</v>
      </c>
      <c r="BI20" s="53"/>
      <c r="BJ20" s="69">
        <f t="shared" si="1"/>
        <v>0</v>
      </c>
      <c r="BK20" s="72">
        <f t="shared" si="10"/>
        <v>0</v>
      </c>
      <c r="BL20" s="69">
        <f t="shared" si="2"/>
        <v>0</v>
      </c>
      <c r="BM20" s="83">
        <f t="shared" si="6"/>
        <v>0</v>
      </c>
      <c r="BN20" s="84">
        <f t="shared" si="7"/>
        <v>0</v>
      </c>
      <c r="BO20" s="46"/>
      <c r="BP20" s="85">
        <f t="shared" si="8"/>
        <v>0</v>
      </c>
      <c r="BQ20" s="75">
        <f t="shared" si="3"/>
        <v>0</v>
      </c>
      <c r="BR20" s="57" t="s">
        <v>62</v>
      </c>
      <c r="BS20" s="69"/>
      <c r="BT20" s="85">
        <f t="shared" si="9"/>
        <v>0</v>
      </c>
      <c r="BU20" s="75"/>
      <c r="BV20" s="57" t="s">
        <v>62</v>
      </c>
    </row>
    <row r="21" spans="1:74" s="70" customFormat="1">
      <c r="A21" s="46">
        <v>19</v>
      </c>
      <c r="B21" s="57">
        <v>277931</v>
      </c>
      <c r="C21" s="70">
        <v>0</v>
      </c>
      <c r="D21" s="53"/>
      <c r="E21" s="57"/>
      <c r="F21" s="46">
        <v>0</v>
      </c>
      <c r="G21" s="53"/>
      <c r="H21" s="53"/>
      <c r="I21" s="57"/>
      <c r="J21" s="46">
        <v>0</v>
      </c>
      <c r="K21" s="53"/>
      <c r="L21" s="53"/>
      <c r="M21" s="57"/>
      <c r="N21" s="46">
        <v>0</v>
      </c>
      <c r="O21" s="53"/>
      <c r="P21" s="53"/>
      <c r="Q21" s="57"/>
      <c r="R21" s="46">
        <v>0</v>
      </c>
      <c r="S21" s="53"/>
      <c r="T21" s="53"/>
      <c r="U21" s="57"/>
      <c r="V21" s="46">
        <v>0</v>
      </c>
      <c r="W21" s="53"/>
      <c r="X21" s="53"/>
      <c r="Y21" s="57"/>
      <c r="Z21" s="46">
        <v>0</v>
      </c>
      <c r="AA21" s="53"/>
      <c r="AB21" s="53"/>
      <c r="AC21" s="57"/>
      <c r="AD21" s="46">
        <v>0</v>
      </c>
      <c r="AE21" s="53"/>
      <c r="AF21" s="53"/>
      <c r="AG21" s="57"/>
      <c r="AH21" s="46">
        <v>0</v>
      </c>
      <c r="AI21" s="53"/>
      <c r="AJ21" s="53"/>
      <c r="AK21" s="57"/>
      <c r="AL21" s="46">
        <v>0</v>
      </c>
      <c r="AM21" s="53"/>
      <c r="AN21" s="53"/>
      <c r="AO21" s="57"/>
      <c r="AP21" s="70">
        <v>0</v>
      </c>
      <c r="AR21" s="53"/>
      <c r="AS21" s="57"/>
      <c r="AT21" s="46">
        <v>0</v>
      </c>
      <c r="AU21" s="53"/>
      <c r="AV21" s="53"/>
      <c r="AW21" s="53"/>
      <c r="AX21" s="57"/>
      <c r="AY21" s="46">
        <v>0</v>
      </c>
      <c r="AZ21" s="53"/>
      <c r="BA21" s="53"/>
      <c r="BB21" s="57"/>
      <c r="BC21" s="70">
        <v>0</v>
      </c>
      <c r="BD21" s="53"/>
      <c r="BE21" s="53"/>
      <c r="BF21" s="81">
        <f t="shared" si="4"/>
        <v>0</v>
      </c>
      <c r="BG21" s="53">
        <f t="shared" si="5"/>
        <v>14</v>
      </c>
      <c r="BH21" s="69">
        <f t="shared" si="0"/>
        <v>0</v>
      </c>
      <c r="BI21" s="53"/>
      <c r="BJ21" s="69">
        <f t="shared" si="1"/>
        <v>0</v>
      </c>
      <c r="BK21" s="72">
        <f t="shared" si="10"/>
        <v>0</v>
      </c>
      <c r="BL21" s="69">
        <f t="shared" si="2"/>
        <v>0</v>
      </c>
      <c r="BM21" s="83">
        <f t="shared" si="6"/>
        <v>0</v>
      </c>
      <c r="BN21" s="84">
        <f t="shared" si="7"/>
        <v>0</v>
      </c>
      <c r="BO21" s="46"/>
      <c r="BP21" s="85">
        <f t="shared" si="8"/>
        <v>0</v>
      </c>
      <c r="BQ21" s="75">
        <f t="shared" si="3"/>
        <v>0</v>
      </c>
      <c r="BR21" s="57" t="s">
        <v>62</v>
      </c>
      <c r="BS21" s="69"/>
      <c r="BT21" s="85">
        <f t="shared" si="9"/>
        <v>0</v>
      </c>
      <c r="BU21" s="75"/>
      <c r="BV21" s="57" t="s">
        <v>62</v>
      </c>
    </row>
    <row r="22" spans="1:74" s="70" customFormat="1">
      <c r="A22" s="46">
        <v>20</v>
      </c>
      <c r="B22" s="57">
        <v>360996</v>
      </c>
      <c r="C22" s="70">
        <v>1</v>
      </c>
      <c r="D22" s="53"/>
      <c r="E22" s="57">
        <v>0</v>
      </c>
      <c r="F22" s="46">
        <v>0</v>
      </c>
      <c r="G22" s="53"/>
      <c r="H22" s="53">
        <v>0</v>
      </c>
      <c r="I22" s="57"/>
      <c r="J22" s="46">
        <v>0</v>
      </c>
      <c r="K22" s="53"/>
      <c r="L22" s="53"/>
      <c r="M22" s="57">
        <v>0</v>
      </c>
      <c r="N22" s="46">
        <v>1</v>
      </c>
      <c r="O22" s="53"/>
      <c r="P22" s="53">
        <v>0</v>
      </c>
      <c r="Q22" s="57">
        <v>0</v>
      </c>
      <c r="R22" s="46">
        <v>1</v>
      </c>
      <c r="S22" s="53"/>
      <c r="T22" s="53">
        <v>0</v>
      </c>
      <c r="U22" s="57">
        <v>1</v>
      </c>
      <c r="V22" s="46">
        <v>1</v>
      </c>
      <c r="W22" s="53"/>
      <c r="X22" s="53">
        <v>0</v>
      </c>
      <c r="Y22" s="57">
        <v>1</v>
      </c>
      <c r="Z22" s="46">
        <v>1</v>
      </c>
      <c r="AA22" s="53"/>
      <c r="AB22" s="53">
        <v>0</v>
      </c>
      <c r="AC22" s="57">
        <v>1</v>
      </c>
      <c r="AD22" s="46">
        <v>1</v>
      </c>
      <c r="AE22" s="53"/>
      <c r="AF22" s="53">
        <v>0</v>
      </c>
      <c r="AG22" s="57"/>
      <c r="AH22" s="46">
        <v>1</v>
      </c>
      <c r="AI22" s="53"/>
      <c r="AJ22" s="53">
        <v>1</v>
      </c>
      <c r="AK22" s="57"/>
      <c r="AL22" s="46">
        <v>1</v>
      </c>
      <c r="AM22" s="53"/>
      <c r="AN22" s="53">
        <v>1</v>
      </c>
      <c r="AO22" s="57"/>
      <c r="AP22" s="70">
        <v>1</v>
      </c>
      <c r="AR22" s="53">
        <v>1</v>
      </c>
      <c r="AS22" s="57"/>
      <c r="AT22" s="46">
        <v>1</v>
      </c>
      <c r="AU22" s="53"/>
      <c r="AV22" s="53">
        <v>0</v>
      </c>
      <c r="AW22" s="53">
        <v>1</v>
      </c>
      <c r="AX22" s="57">
        <v>1</v>
      </c>
      <c r="AY22" s="46">
        <v>0</v>
      </c>
      <c r="AZ22" s="53"/>
      <c r="BA22" s="53">
        <v>0</v>
      </c>
      <c r="BB22" s="57"/>
      <c r="BC22" s="70">
        <v>1</v>
      </c>
      <c r="BD22" s="53"/>
      <c r="BE22" s="53">
        <v>0</v>
      </c>
      <c r="BF22" s="81">
        <f t="shared" si="4"/>
        <v>11</v>
      </c>
      <c r="BG22" s="53">
        <f t="shared" si="5"/>
        <v>3</v>
      </c>
      <c r="BH22" s="69">
        <f t="shared" si="0"/>
        <v>0</v>
      </c>
      <c r="BI22" s="53"/>
      <c r="BJ22" s="69">
        <f t="shared" si="1"/>
        <v>3</v>
      </c>
      <c r="BK22" s="72">
        <f t="shared" si="10"/>
        <v>3.4615384615384617E-2</v>
      </c>
      <c r="BL22" s="69">
        <f t="shared" si="2"/>
        <v>5</v>
      </c>
      <c r="BM22" s="83">
        <f t="shared" si="6"/>
        <v>5.3571428571428575E-2</v>
      </c>
      <c r="BN22" s="84">
        <f t="shared" si="7"/>
        <v>8.8186813186813193E-2</v>
      </c>
      <c r="BO22" s="46">
        <v>7</v>
      </c>
      <c r="BP22" s="85">
        <f t="shared" si="8"/>
        <v>0.1</v>
      </c>
      <c r="BQ22" s="75">
        <f t="shared" si="3"/>
        <v>0.15818681318681321</v>
      </c>
      <c r="BR22" s="57" t="s">
        <v>62</v>
      </c>
      <c r="BS22" s="69"/>
      <c r="BT22" s="85">
        <f t="shared" si="9"/>
        <v>0</v>
      </c>
      <c r="BU22" s="75"/>
      <c r="BV22" s="57" t="s">
        <v>62</v>
      </c>
    </row>
    <row r="23" spans="1:74" s="70" customFormat="1">
      <c r="A23" s="46">
        <v>21</v>
      </c>
      <c r="B23" s="57">
        <v>340253</v>
      </c>
      <c r="C23" s="70">
        <v>1</v>
      </c>
      <c r="D23" s="53">
        <v>2</v>
      </c>
      <c r="E23" s="57"/>
      <c r="F23" s="46">
        <v>1</v>
      </c>
      <c r="G23" s="53">
        <v>1</v>
      </c>
      <c r="H23" s="53">
        <v>1</v>
      </c>
      <c r="I23" s="57"/>
      <c r="J23" s="46">
        <v>0</v>
      </c>
      <c r="K23" s="53"/>
      <c r="L23" s="53"/>
      <c r="M23" s="57"/>
      <c r="N23" s="46">
        <v>1</v>
      </c>
      <c r="O23" s="53"/>
      <c r="P23" s="53">
        <v>1</v>
      </c>
      <c r="Q23" s="57"/>
      <c r="R23" s="46">
        <v>1</v>
      </c>
      <c r="S23" s="53"/>
      <c r="T23" s="53">
        <v>0</v>
      </c>
      <c r="U23" s="57"/>
      <c r="V23" s="46">
        <v>1</v>
      </c>
      <c r="W23" s="53">
        <v>3</v>
      </c>
      <c r="X23" s="53">
        <v>1</v>
      </c>
      <c r="Y23" s="57"/>
      <c r="Z23" s="46">
        <v>1</v>
      </c>
      <c r="AA23" s="53"/>
      <c r="AB23" s="53">
        <v>0</v>
      </c>
      <c r="AC23" s="57"/>
      <c r="AD23" s="46">
        <v>1</v>
      </c>
      <c r="AE23" s="53"/>
      <c r="AF23" s="53">
        <v>0</v>
      </c>
      <c r="AG23" s="57"/>
      <c r="AH23" s="46">
        <v>0</v>
      </c>
      <c r="AI23" s="53"/>
      <c r="AJ23" s="53"/>
      <c r="AK23" s="57"/>
      <c r="AL23" s="46">
        <v>0</v>
      </c>
      <c r="AM23" s="53"/>
      <c r="AN23" s="53"/>
      <c r="AO23" s="57"/>
      <c r="AP23" s="70">
        <v>0</v>
      </c>
      <c r="AR23" s="53"/>
      <c r="AS23" s="57"/>
      <c r="AT23" s="46">
        <v>0</v>
      </c>
      <c r="AU23" s="53"/>
      <c r="AV23" s="53"/>
      <c r="AW23" s="53"/>
      <c r="AX23" s="57"/>
      <c r="AY23" s="46">
        <v>0</v>
      </c>
      <c r="AZ23" s="53"/>
      <c r="BA23" s="53"/>
      <c r="BB23" s="57"/>
      <c r="BC23" s="70">
        <v>0</v>
      </c>
      <c r="BD23" s="53"/>
      <c r="BE23" s="53"/>
      <c r="BF23" s="81">
        <f t="shared" si="4"/>
        <v>7</v>
      </c>
      <c r="BG23" s="53">
        <f t="shared" si="5"/>
        <v>7</v>
      </c>
      <c r="BH23" s="69">
        <f t="shared" si="0"/>
        <v>6</v>
      </c>
      <c r="BI23" s="86">
        <v>3.5000000000000003E-2</v>
      </c>
      <c r="BJ23" s="69">
        <f t="shared" si="1"/>
        <v>3</v>
      </c>
      <c r="BK23" s="72">
        <f t="shared" si="10"/>
        <v>3.4615384615384617E-2</v>
      </c>
      <c r="BL23" s="69">
        <f t="shared" si="2"/>
        <v>0</v>
      </c>
      <c r="BM23" s="83">
        <f t="shared" si="6"/>
        <v>0</v>
      </c>
      <c r="BN23" s="84">
        <f t="shared" si="7"/>
        <v>6.9615384615384621E-2</v>
      </c>
      <c r="BO23" s="46"/>
      <c r="BP23" s="85">
        <f t="shared" si="8"/>
        <v>0</v>
      </c>
      <c r="BQ23" s="75">
        <f t="shared" si="3"/>
        <v>6.9615384615384621E-2</v>
      </c>
      <c r="BR23" s="57" t="s">
        <v>62</v>
      </c>
      <c r="BS23" s="69"/>
      <c r="BT23" s="85">
        <f t="shared" si="9"/>
        <v>0</v>
      </c>
      <c r="BU23" s="75"/>
      <c r="BV23" s="57" t="s">
        <v>62</v>
      </c>
    </row>
    <row r="24" spans="1:74" s="90" customFormat="1" ht="12" customHeight="1">
      <c r="A24" s="47">
        <v>22</v>
      </c>
      <c r="B24" s="90">
        <v>352790</v>
      </c>
      <c r="C24" s="90">
        <v>1</v>
      </c>
      <c r="D24" s="34"/>
      <c r="E24" s="26"/>
      <c r="F24" s="47">
        <v>1</v>
      </c>
      <c r="G24" s="34"/>
      <c r="H24" s="34"/>
      <c r="I24" s="26">
        <v>1</v>
      </c>
      <c r="J24" s="47">
        <v>1</v>
      </c>
      <c r="K24" s="34"/>
      <c r="L24" s="34">
        <v>1</v>
      </c>
      <c r="M24" s="26">
        <v>1</v>
      </c>
      <c r="N24" s="47">
        <v>1</v>
      </c>
      <c r="O24" s="34"/>
      <c r="P24" s="34">
        <v>0</v>
      </c>
      <c r="Q24" s="26"/>
      <c r="R24" s="47">
        <v>1</v>
      </c>
      <c r="S24" s="34"/>
      <c r="T24" s="34">
        <v>0</v>
      </c>
      <c r="U24" s="26"/>
      <c r="V24" s="47">
        <v>1</v>
      </c>
      <c r="W24" s="34"/>
      <c r="X24" s="34">
        <v>1</v>
      </c>
      <c r="Y24" s="26"/>
      <c r="Z24" s="47">
        <v>1</v>
      </c>
      <c r="AA24" s="34"/>
      <c r="AB24" s="34">
        <v>1</v>
      </c>
      <c r="AC24" s="26"/>
      <c r="AD24" s="47">
        <v>0</v>
      </c>
      <c r="AE24" s="34"/>
      <c r="AF24" s="34"/>
      <c r="AG24" s="26"/>
      <c r="AH24" s="47">
        <v>1</v>
      </c>
      <c r="AI24" s="34"/>
      <c r="AJ24" s="34">
        <v>1</v>
      </c>
      <c r="AK24" s="26"/>
      <c r="AL24" s="47">
        <v>1</v>
      </c>
      <c r="AM24" s="34"/>
      <c r="AN24" s="34">
        <v>1</v>
      </c>
      <c r="AO24" s="26"/>
      <c r="AP24" s="90">
        <v>1</v>
      </c>
      <c r="AR24" s="34">
        <v>1</v>
      </c>
      <c r="AS24" s="26"/>
      <c r="AT24" s="47">
        <v>0</v>
      </c>
      <c r="AU24" s="34"/>
      <c r="AV24" s="34"/>
      <c r="AW24" s="34"/>
      <c r="AX24" s="26"/>
      <c r="AY24" s="47">
        <v>1</v>
      </c>
      <c r="AZ24" s="34"/>
      <c r="BA24" s="34">
        <v>0</v>
      </c>
      <c r="BB24" s="26"/>
      <c r="BC24" s="90">
        <v>1</v>
      </c>
      <c r="BD24" s="34"/>
      <c r="BE24" s="34"/>
      <c r="BF24" s="55">
        <f t="shared" si="4"/>
        <v>12</v>
      </c>
      <c r="BG24" s="34">
        <f t="shared" si="5"/>
        <v>2</v>
      </c>
      <c r="BH24" s="89">
        <f t="shared" si="0"/>
        <v>0</v>
      </c>
      <c r="BI24" s="34"/>
      <c r="BJ24" s="89">
        <f t="shared" si="1"/>
        <v>6</v>
      </c>
      <c r="BK24" s="93">
        <f t="shared" si="10"/>
        <v>6.9230769230769235E-2</v>
      </c>
      <c r="BL24" s="89">
        <f t="shared" si="2"/>
        <v>2</v>
      </c>
      <c r="BM24" s="96">
        <f t="shared" si="6"/>
        <v>2.1428571428571429E-2</v>
      </c>
      <c r="BN24" s="97">
        <f t="shared" si="7"/>
        <v>9.065934065934067E-2</v>
      </c>
      <c r="BO24" s="47">
        <v>41</v>
      </c>
      <c r="BP24" s="98">
        <f t="shared" si="8"/>
        <v>0.58571428571428574</v>
      </c>
      <c r="BQ24" s="94">
        <f t="shared" si="3"/>
        <v>0.5006593406593407</v>
      </c>
      <c r="BR24" s="26">
        <v>3</v>
      </c>
      <c r="BS24" s="89"/>
      <c r="BT24" s="65">
        <f t="shared" si="9"/>
        <v>0</v>
      </c>
      <c r="BU24" s="45"/>
      <c r="BV24" s="26"/>
    </row>
    <row r="25" spans="1:74" ht="12" customHeight="1">
      <c r="A25" s="7">
        <v>23</v>
      </c>
      <c r="B25" s="1">
        <v>349452</v>
      </c>
      <c r="C25" s="1">
        <v>1</v>
      </c>
      <c r="D25" s="8">
        <v>1</v>
      </c>
      <c r="E25" s="19">
        <v>0</v>
      </c>
      <c r="F25" s="7">
        <v>1</v>
      </c>
      <c r="G25" s="8"/>
      <c r="H25" s="8">
        <v>1</v>
      </c>
      <c r="I25" s="19"/>
      <c r="J25" s="7">
        <v>1</v>
      </c>
      <c r="K25" s="8"/>
      <c r="L25" s="8"/>
      <c r="M25" s="19">
        <v>1</v>
      </c>
      <c r="N25" s="7">
        <v>0</v>
      </c>
      <c r="O25" s="8"/>
      <c r="P25" s="8">
        <v>0</v>
      </c>
      <c r="Q25" s="19"/>
      <c r="R25" s="7">
        <v>1</v>
      </c>
      <c r="S25" s="8"/>
      <c r="T25" s="8"/>
      <c r="U25" s="19"/>
      <c r="V25" s="7">
        <v>1</v>
      </c>
      <c r="W25" s="8"/>
      <c r="X25" s="8">
        <v>0</v>
      </c>
      <c r="Y25" s="19">
        <v>0</v>
      </c>
      <c r="Z25" s="7">
        <v>1</v>
      </c>
      <c r="AA25" s="8"/>
      <c r="AB25" s="8">
        <v>1</v>
      </c>
      <c r="AC25" s="19">
        <v>0</v>
      </c>
      <c r="AD25" s="7">
        <v>1</v>
      </c>
      <c r="AE25" s="8"/>
      <c r="AF25" s="8">
        <v>1</v>
      </c>
      <c r="AG25" s="19">
        <v>0</v>
      </c>
      <c r="AH25" s="7">
        <v>1</v>
      </c>
      <c r="AI25" s="8"/>
      <c r="AJ25" s="8">
        <v>0</v>
      </c>
      <c r="AK25" s="19"/>
      <c r="AL25" s="7">
        <v>1</v>
      </c>
      <c r="AM25" s="8"/>
      <c r="AN25" s="8">
        <v>0</v>
      </c>
      <c r="AO25" s="19"/>
      <c r="AP25" s="1">
        <v>1</v>
      </c>
      <c r="AR25" s="8"/>
      <c r="AS25" s="19"/>
      <c r="AT25" s="7">
        <v>1</v>
      </c>
      <c r="AU25" s="8"/>
      <c r="AV25" s="8"/>
      <c r="AW25" s="8"/>
      <c r="AX25" s="19"/>
      <c r="AY25" s="7">
        <v>0</v>
      </c>
      <c r="AZ25" s="8"/>
      <c r="BA25" s="8"/>
      <c r="BB25" s="19"/>
      <c r="BC25" s="1">
        <v>1</v>
      </c>
      <c r="BD25" s="8"/>
      <c r="BE25" s="8">
        <v>0</v>
      </c>
      <c r="BF25" s="55">
        <f t="shared" si="4"/>
        <v>12</v>
      </c>
      <c r="BG25" s="34">
        <f t="shared" si="5"/>
        <v>2</v>
      </c>
      <c r="BH25" s="2">
        <f t="shared" si="0"/>
        <v>1</v>
      </c>
      <c r="BI25" s="58">
        <v>0.01</v>
      </c>
      <c r="BJ25" s="2">
        <f t="shared" si="1"/>
        <v>3</v>
      </c>
      <c r="BK25" s="39">
        <f t="shared" si="10"/>
        <v>3.4615384615384617E-2</v>
      </c>
      <c r="BL25" s="2">
        <f t="shared" si="2"/>
        <v>1</v>
      </c>
      <c r="BM25" s="10">
        <f t="shared" si="6"/>
        <v>1.0714285714285714E-2</v>
      </c>
      <c r="BN25" s="49">
        <f t="shared" si="7"/>
        <v>5.532967032967033E-2</v>
      </c>
      <c r="BO25" s="7">
        <v>18.5</v>
      </c>
      <c r="BP25" s="65">
        <f>BO25/70</f>
        <v>0.26428571428571429</v>
      </c>
      <c r="BQ25" s="45">
        <f>BO25/100+BN25</f>
        <v>0.24032967032967034</v>
      </c>
      <c r="BR25" s="19">
        <v>2</v>
      </c>
      <c r="BS25" s="2"/>
      <c r="BT25" s="65">
        <f>BS25/70</f>
        <v>0</v>
      </c>
      <c r="BU25" s="45"/>
      <c r="BV25" s="57" t="s">
        <v>62</v>
      </c>
    </row>
    <row r="26" spans="1:74">
      <c r="A26" s="7">
        <v>24</v>
      </c>
      <c r="B26" s="1">
        <v>361709</v>
      </c>
      <c r="C26" s="8">
        <v>1</v>
      </c>
      <c r="D26" s="11">
        <v>1</v>
      </c>
      <c r="E26" s="19">
        <v>1</v>
      </c>
      <c r="F26" s="7">
        <v>1</v>
      </c>
      <c r="G26" s="8"/>
      <c r="H26" s="8">
        <v>1</v>
      </c>
      <c r="I26" s="19">
        <v>1</v>
      </c>
      <c r="J26" s="7">
        <v>1</v>
      </c>
      <c r="K26" s="8"/>
      <c r="L26" s="8">
        <v>1</v>
      </c>
      <c r="M26" s="19">
        <v>1</v>
      </c>
      <c r="N26" s="7">
        <v>1</v>
      </c>
      <c r="O26" s="8"/>
      <c r="P26" s="8">
        <v>1</v>
      </c>
      <c r="Q26" s="19">
        <v>1</v>
      </c>
      <c r="R26" s="7">
        <v>1</v>
      </c>
      <c r="S26" s="8"/>
      <c r="T26" s="8">
        <v>0</v>
      </c>
      <c r="U26" s="19">
        <v>1</v>
      </c>
      <c r="V26" s="7">
        <v>1</v>
      </c>
      <c r="W26" s="8"/>
      <c r="X26" s="8">
        <v>1</v>
      </c>
      <c r="Y26" s="19">
        <v>1</v>
      </c>
      <c r="Z26" s="7">
        <v>1</v>
      </c>
      <c r="AA26" s="8"/>
      <c r="AB26" s="8">
        <v>1</v>
      </c>
      <c r="AC26" s="19">
        <v>1</v>
      </c>
      <c r="AD26" s="7">
        <v>1</v>
      </c>
      <c r="AE26" s="8"/>
      <c r="AF26" s="8">
        <v>1</v>
      </c>
      <c r="AG26" s="19">
        <v>1</v>
      </c>
      <c r="AH26" s="7">
        <v>1</v>
      </c>
      <c r="AI26" s="8"/>
      <c r="AJ26" s="8">
        <v>1</v>
      </c>
      <c r="AK26" s="19">
        <v>1</v>
      </c>
      <c r="AL26" s="30">
        <v>1</v>
      </c>
      <c r="AM26" s="31"/>
      <c r="AN26" s="31">
        <v>1</v>
      </c>
      <c r="AO26" s="32">
        <v>1</v>
      </c>
      <c r="AP26" s="1">
        <v>1</v>
      </c>
      <c r="AR26" s="8">
        <v>1</v>
      </c>
      <c r="AS26" s="19">
        <v>1</v>
      </c>
      <c r="AT26" s="7">
        <v>1</v>
      </c>
      <c r="AU26" s="8"/>
      <c r="AV26" s="8">
        <v>1</v>
      </c>
      <c r="AW26" s="8">
        <v>1</v>
      </c>
      <c r="AX26" s="19">
        <v>1</v>
      </c>
      <c r="AY26" s="7">
        <v>1</v>
      </c>
      <c r="AZ26" s="8"/>
      <c r="BA26" s="8">
        <v>1</v>
      </c>
      <c r="BB26" s="19">
        <v>1</v>
      </c>
      <c r="BC26" s="1">
        <v>1</v>
      </c>
      <c r="BD26" s="8"/>
      <c r="BE26" s="8">
        <v>1</v>
      </c>
      <c r="BF26" s="56">
        <f t="shared" si="4"/>
        <v>14</v>
      </c>
      <c r="BG26" s="8">
        <f t="shared" si="5"/>
        <v>0</v>
      </c>
      <c r="BH26" s="20">
        <f t="shared" si="0"/>
        <v>1</v>
      </c>
      <c r="BI26" s="58">
        <v>0.01</v>
      </c>
      <c r="BJ26" s="20">
        <f t="shared" si="1"/>
        <v>12</v>
      </c>
      <c r="BK26" s="39">
        <f t="shared" si="10"/>
        <v>0.13846153846153847</v>
      </c>
      <c r="BL26" s="20">
        <f t="shared" si="2"/>
        <v>14</v>
      </c>
      <c r="BM26" s="10">
        <f t="shared" si="6"/>
        <v>0.15</v>
      </c>
      <c r="BN26" s="49">
        <f t="shared" si="7"/>
        <v>0.29846153846153844</v>
      </c>
      <c r="BO26" s="7">
        <v>60.5</v>
      </c>
      <c r="BP26" s="65">
        <f t="shared" si="8"/>
        <v>0.86428571428571432</v>
      </c>
      <c r="BQ26" s="66">
        <f t="shared" si="3"/>
        <v>0.90346153846153843</v>
      </c>
      <c r="BR26" s="19">
        <v>5</v>
      </c>
      <c r="BS26" s="2"/>
      <c r="BT26" s="65">
        <f t="shared" si="9"/>
        <v>0</v>
      </c>
      <c r="BU26" s="66">
        <f t="shared" si="11"/>
        <v>0.29846153846153844</v>
      </c>
    </row>
  </sheetData>
  <mergeCells count="33">
    <mergeCell ref="AD1:AG1"/>
    <mergeCell ref="A1:A2"/>
    <mergeCell ref="BF1:BF2"/>
    <mergeCell ref="AH1:AK1"/>
    <mergeCell ref="AL1:AO1"/>
    <mergeCell ref="AT1:AX1"/>
    <mergeCell ref="AY1:BB1"/>
    <mergeCell ref="BC1:BE1"/>
    <mergeCell ref="AP1:AS1"/>
    <mergeCell ref="BR1:BR2"/>
    <mergeCell ref="BS1:BS2"/>
    <mergeCell ref="BH1:BH2"/>
    <mergeCell ref="BI1:BI2"/>
    <mergeCell ref="BJ1:BJ2"/>
    <mergeCell ref="BK1:BK2"/>
    <mergeCell ref="BL1:BL2"/>
    <mergeCell ref="BM1:BM2"/>
    <mergeCell ref="BG1:BG2"/>
    <mergeCell ref="BV1:BV2"/>
    <mergeCell ref="BT1:BT2"/>
    <mergeCell ref="BU1:BU2"/>
    <mergeCell ref="B1:B2"/>
    <mergeCell ref="C1:E1"/>
    <mergeCell ref="F1:I1"/>
    <mergeCell ref="J1:M1"/>
    <mergeCell ref="N1:Q1"/>
    <mergeCell ref="R1:U1"/>
    <mergeCell ref="V1:Y1"/>
    <mergeCell ref="Z1:AC1"/>
    <mergeCell ref="BN1:BN2"/>
    <mergeCell ref="BO1:BO2"/>
    <mergeCell ref="BP1:BP2"/>
    <mergeCell ref="BQ1:BQ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V28"/>
  <sheetViews>
    <sheetView workbookViewId="0">
      <pane xSplit="2" ySplit="28" topLeftCell="C29" activePane="bottomRight" state="frozen"/>
      <selection pane="topRight" activeCell="E1" sqref="E1"/>
      <selection pane="bottomLeft" activeCell="A30" sqref="A30"/>
      <selection pane="bottomRight" activeCell="G36" sqref="G36"/>
    </sheetView>
  </sheetViews>
  <sheetFormatPr defaultRowHeight="10.199999999999999"/>
  <cols>
    <col min="1" max="1" width="3.09765625" style="1" customWidth="1"/>
    <col min="2" max="2" width="13.09765625" style="1" customWidth="1"/>
    <col min="3" max="3" width="7.8984375" style="1" customWidth="1"/>
    <col min="4" max="4" width="9.09765625" style="1" customWidth="1"/>
    <col min="5" max="5" width="6.8984375" style="1" customWidth="1"/>
    <col min="6" max="7" width="8.796875" style="1"/>
    <col min="8" max="8" width="13.796875" style="1" customWidth="1"/>
    <col min="9" max="9" width="6.8984375" style="1" customWidth="1"/>
    <col min="10" max="11" width="8.796875" style="1"/>
    <col min="12" max="12" width="13.19921875" style="1" customWidth="1"/>
    <col min="13" max="13" width="6.69921875" style="1" customWidth="1"/>
    <col min="14" max="59" width="8.796875" style="1"/>
    <col min="60" max="60" width="11.3984375" style="1" customWidth="1"/>
    <col min="61" max="61" width="11.8984375" style="1" customWidth="1"/>
    <col min="62" max="62" width="10.296875" style="1" customWidth="1"/>
    <col min="63" max="63" width="11.8984375" style="1" customWidth="1"/>
    <col min="64" max="64" width="10.296875" style="1" customWidth="1"/>
    <col min="65" max="65" width="11" style="1" customWidth="1"/>
    <col min="66" max="66" width="19.5" style="1" customWidth="1"/>
    <col min="67" max="67" width="10.8984375" style="1" customWidth="1"/>
    <col min="68" max="68" width="11.5" style="1" customWidth="1"/>
    <col min="69" max="69" width="11" style="1" customWidth="1"/>
    <col min="70" max="70" width="10.59765625" style="1" customWidth="1"/>
    <col min="71" max="71" width="11.59765625" style="1" customWidth="1"/>
    <col min="72" max="72" width="10.5" style="1" customWidth="1"/>
    <col min="73" max="73" width="10.69921875" style="1" customWidth="1"/>
    <col min="74" max="74" width="11.69921875" style="1" customWidth="1"/>
    <col min="75" max="16384" width="8.796875" style="1"/>
  </cols>
  <sheetData>
    <row r="1" spans="1:74" s="13" customFormat="1" ht="13.8" customHeight="1">
      <c r="A1" s="104" t="s">
        <v>32</v>
      </c>
      <c r="B1" s="101" t="s">
        <v>0</v>
      </c>
      <c r="C1" s="112" t="s">
        <v>43</v>
      </c>
      <c r="D1" s="112"/>
      <c r="E1" s="112"/>
      <c r="F1" s="109" t="s">
        <v>44</v>
      </c>
      <c r="G1" s="109"/>
      <c r="H1" s="109"/>
      <c r="I1" s="109"/>
      <c r="J1" s="109" t="s">
        <v>45</v>
      </c>
      <c r="K1" s="109"/>
      <c r="L1" s="109"/>
      <c r="M1" s="109"/>
      <c r="N1" s="109" t="s">
        <v>46</v>
      </c>
      <c r="O1" s="109"/>
      <c r="P1" s="109"/>
      <c r="Q1" s="109"/>
      <c r="R1" s="109" t="s">
        <v>47</v>
      </c>
      <c r="S1" s="109"/>
      <c r="T1" s="109"/>
      <c r="U1" s="109"/>
      <c r="V1" s="109" t="s">
        <v>48</v>
      </c>
      <c r="W1" s="109"/>
      <c r="X1" s="109"/>
      <c r="Y1" s="109"/>
      <c r="Z1" s="109" t="s">
        <v>49</v>
      </c>
      <c r="AA1" s="109"/>
      <c r="AB1" s="109"/>
      <c r="AC1" s="109"/>
      <c r="AD1" s="109" t="s">
        <v>50</v>
      </c>
      <c r="AE1" s="109"/>
      <c r="AF1" s="109"/>
      <c r="AG1" s="109"/>
      <c r="AH1" s="109" t="s">
        <v>51</v>
      </c>
      <c r="AI1" s="109"/>
      <c r="AJ1" s="109"/>
      <c r="AK1" s="109"/>
      <c r="AL1" s="109" t="s">
        <v>54</v>
      </c>
      <c r="AM1" s="109"/>
      <c r="AN1" s="109"/>
      <c r="AO1" s="109"/>
      <c r="AP1" s="114" t="s">
        <v>55</v>
      </c>
      <c r="AQ1" s="115"/>
      <c r="AR1" s="115"/>
      <c r="AS1" s="116"/>
      <c r="AT1" s="109" t="s">
        <v>56</v>
      </c>
      <c r="AU1" s="109"/>
      <c r="AV1" s="109"/>
      <c r="AW1" s="109"/>
      <c r="AX1" s="109"/>
      <c r="AY1" s="109" t="s">
        <v>57</v>
      </c>
      <c r="AZ1" s="109"/>
      <c r="BA1" s="109"/>
      <c r="BB1" s="109"/>
      <c r="BC1" s="109" t="s">
        <v>58</v>
      </c>
      <c r="BD1" s="109"/>
      <c r="BE1" s="109"/>
      <c r="BF1" s="104" t="s">
        <v>31</v>
      </c>
      <c r="BG1" s="104" t="s">
        <v>61</v>
      </c>
      <c r="BH1" s="107" t="s">
        <v>33</v>
      </c>
      <c r="BI1" s="107" t="s">
        <v>22</v>
      </c>
      <c r="BJ1" s="107" t="s">
        <v>34</v>
      </c>
      <c r="BK1" s="107" t="s">
        <v>23</v>
      </c>
      <c r="BL1" s="107" t="s">
        <v>35</v>
      </c>
      <c r="BM1" s="107" t="s">
        <v>24</v>
      </c>
      <c r="BN1" s="107" t="s">
        <v>25</v>
      </c>
      <c r="BO1" s="101" t="s">
        <v>26</v>
      </c>
      <c r="BP1" s="103" t="s">
        <v>30</v>
      </c>
      <c r="BQ1" s="101" t="s">
        <v>27</v>
      </c>
      <c r="BR1" s="103" t="s">
        <v>53</v>
      </c>
      <c r="BS1" s="101" t="s">
        <v>28</v>
      </c>
      <c r="BT1" s="102" t="s">
        <v>29</v>
      </c>
      <c r="BU1" s="101" t="s">
        <v>27</v>
      </c>
      <c r="BV1" s="103" t="s">
        <v>52</v>
      </c>
    </row>
    <row r="2" spans="1:74" s="13" customFormat="1" ht="13.2" customHeight="1">
      <c r="A2" s="105"/>
      <c r="B2" s="102"/>
      <c r="C2" s="4" t="s">
        <v>2</v>
      </c>
      <c r="D2" s="23" t="s">
        <v>3</v>
      </c>
      <c r="E2" s="23" t="s">
        <v>4</v>
      </c>
      <c r="F2" s="21" t="s">
        <v>2</v>
      </c>
      <c r="G2" s="21" t="s">
        <v>3</v>
      </c>
      <c r="H2" s="21" t="s">
        <v>6</v>
      </c>
      <c r="I2" s="21" t="s">
        <v>7</v>
      </c>
      <c r="J2" s="21" t="s">
        <v>2</v>
      </c>
      <c r="K2" s="21" t="s">
        <v>3</v>
      </c>
      <c r="L2" s="21" t="s">
        <v>6</v>
      </c>
      <c r="M2" s="21" t="s">
        <v>9</v>
      </c>
      <c r="N2" s="21" t="s">
        <v>2</v>
      </c>
      <c r="O2" s="21" t="s">
        <v>3</v>
      </c>
      <c r="P2" s="21" t="s">
        <v>6</v>
      </c>
      <c r="Q2" s="24" t="s">
        <v>10</v>
      </c>
      <c r="R2" s="24" t="s">
        <v>2</v>
      </c>
      <c r="S2" s="24" t="s">
        <v>3</v>
      </c>
      <c r="T2" s="24" t="s">
        <v>6</v>
      </c>
      <c r="U2" s="24" t="s">
        <v>13</v>
      </c>
      <c r="V2" s="24" t="s">
        <v>2</v>
      </c>
      <c r="W2" s="24" t="s">
        <v>3</v>
      </c>
      <c r="X2" s="24" t="s">
        <v>6</v>
      </c>
      <c r="Y2" s="24" t="s">
        <v>36</v>
      </c>
      <c r="Z2" s="24" t="s">
        <v>2</v>
      </c>
      <c r="AA2" s="24" t="s">
        <v>3</v>
      </c>
      <c r="AB2" s="24" t="s">
        <v>6</v>
      </c>
      <c r="AC2" s="24" t="s">
        <v>37</v>
      </c>
      <c r="AD2" s="24" t="s">
        <v>2</v>
      </c>
      <c r="AE2" s="24" t="s">
        <v>3</v>
      </c>
      <c r="AF2" s="24" t="s">
        <v>6</v>
      </c>
      <c r="AG2" s="24" t="s">
        <v>38</v>
      </c>
      <c r="AH2" s="24" t="s">
        <v>2</v>
      </c>
      <c r="AI2" s="24" t="s">
        <v>3</v>
      </c>
      <c r="AJ2" s="24" t="s">
        <v>6</v>
      </c>
      <c r="AK2" s="24" t="s">
        <v>39</v>
      </c>
      <c r="AL2" s="29" t="s">
        <v>2</v>
      </c>
      <c r="AM2" s="29" t="s">
        <v>3</v>
      </c>
      <c r="AN2" s="29" t="s">
        <v>6</v>
      </c>
      <c r="AO2" s="29" t="s">
        <v>40</v>
      </c>
      <c r="AP2" s="29" t="s">
        <v>2</v>
      </c>
      <c r="AQ2" s="29" t="s">
        <v>3</v>
      </c>
      <c r="AR2" s="29" t="s">
        <v>6</v>
      </c>
      <c r="AS2" s="29" t="s">
        <v>41</v>
      </c>
      <c r="AT2" s="29" t="s">
        <v>2</v>
      </c>
      <c r="AU2" s="29" t="s">
        <v>3</v>
      </c>
      <c r="AV2" s="29" t="s">
        <v>6</v>
      </c>
      <c r="AW2" s="36" t="s">
        <v>59</v>
      </c>
      <c r="AX2" s="36" t="s">
        <v>60</v>
      </c>
      <c r="AY2" s="29" t="s">
        <v>2</v>
      </c>
      <c r="AZ2" s="29" t="s">
        <v>3</v>
      </c>
      <c r="BA2" s="29" t="s">
        <v>6</v>
      </c>
      <c r="BB2" s="29" t="s">
        <v>42</v>
      </c>
      <c r="BC2" s="29" t="s">
        <v>2</v>
      </c>
      <c r="BD2" s="29" t="s">
        <v>3</v>
      </c>
      <c r="BE2" s="29" t="s">
        <v>6</v>
      </c>
      <c r="BF2" s="113"/>
      <c r="BG2" s="105"/>
      <c r="BH2" s="107"/>
      <c r="BI2" s="107"/>
      <c r="BJ2" s="107"/>
      <c r="BK2" s="107"/>
      <c r="BL2" s="107"/>
      <c r="BM2" s="107"/>
      <c r="BN2" s="108"/>
      <c r="BO2" s="102"/>
      <c r="BP2" s="104"/>
      <c r="BQ2" s="102"/>
      <c r="BR2" s="104"/>
      <c r="BS2" s="101"/>
      <c r="BT2" s="106"/>
      <c r="BU2" s="101"/>
      <c r="BV2" s="103"/>
    </row>
    <row r="3" spans="1:74" s="13" customFormat="1" ht="13.2" customHeight="1">
      <c r="A3" s="25">
        <v>1</v>
      </c>
      <c r="B3" s="18">
        <v>325387</v>
      </c>
      <c r="C3" s="8">
        <v>1</v>
      </c>
      <c r="D3" s="27"/>
      <c r="E3" s="22"/>
      <c r="F3" s="7">
        <v>1</v>
      </c>
      <c r="G3" s="8"/>
      <c r="H3" s="8">
        <v>0</v>
      </c>
      <c r="I3" s="19">
        <v>1</v>
      </c>
      <c r="J3" s="7">
        <v>1</v>
      </c>
      <c r="K3" s="8"/>
      <c r="L3" s="8">
        <v>0</v>
      </c>
      <c r="M3" s="19">
        <v>1</v>
      </c>
      <c r="N3" s="8">
        <v>1</v>
      </c>
      <c r="O3" s="8"/>
      <c r="P3" s="8">
        <v>1</v>
      </c>
      <c r="Q3" s="16"/>
      <c r="R3" s="6">
        <v>1</v>
      </c>
      <c r="S3" s="6"/>
      <c r="T3" s="6"/>
      <c r="U3" s="16"/>
      <c r="V3" s="6">
        <v>1</v>
      </c>
      <c r="W3" s="6"/>
      <c r="X3" s="6"/>
      <c r="Y3" s="16">
        <v>1</v>
      </c>
      <c r="Z3" s="6">
        <v>1</v>
      </c>
      <c r="AA3" s="6"/>
      <c r="AB3" s="6">
        <v>0</v>
      </c>
      <c r="AC3" s="16">
        <v>1</v>
      </c>
      <c r="AD3" s="6">
        <v>1</v>
      </c>
      <c r="AE3" s="6"/>
      <c r="AF3" s="6">
        <v>0</v>
      </c>
      <c r="AG3" s="16"/>
      <c r="AH3" s="6">
        <v>1</v>
      </c>
      <c r="AI3" s="6"/>
      <c r="AJ3" s="6">
        <v>1</v>
      </c>
      <c r="AK3" s="16"/>
      <c r="AL3" s="6">
        <v>1</v>
      </c>
      <c r="AM3" s="6"/>
      <c r="AN3" s="6"/>
      <c r="AO3" s="16"/>
      <c r="AP3" s="6">
        <v>1</v>
      </c>
      <c r="AQ3" s="6"/>
      <c r="AR3" s="6">
        <v>1</v>
      </c>
      <c r="AS3" s="16"/>
      <c r="AT3" s="6">
        <v>1</v>
      </c>
      <c r="AU3" s="37">
        <f>-1</f>
        <v>-1</v>
      </c>
      <c r="AV3" s="6"/>
      <c r="AW3" s="6"/>
      <c r="AX3" s="16"/>
      <c r="AY3" s="6">
        <v>1</v>
      </c>
      <c r="AZ3" s="6"/>
      <c r="BA3" s="6">
        <v>0</v>
      </c>
      <c r="BB3" s="6"/>
      <c r="BC3" s="17">
        <v>1</v>
      </c>
      <c r="BD3" s="6"/>
      <c r="BE3" s="6">
        <v>0</v>
      </c>
      <c r="BF3" s="18">
        <f xml:space="preserve"> SUM(C3,F3,J3,N3,R3,V3,Z3,AD3,AH3,AL3,AP3,AT3,AY3,BC3)</f>
        <v>14</v>
      </c>
      <c r="BG3" s="16">
        <f>14-BF3</f>
        <v>0</v>
      </c>
      <c r="BH3" s="19">
        <f>SUM(D3,G3,K3,O3,S3,W3,AA3,AE3,AI3,AM3,AQ3,AU3,AZ3,BD3)</f>
        <v>-1</v>
      </c>
      <c r="BI3" s="8"/>
      <c r="BJ3" s="7">
        <f>SUM(H3,L3,P3,T3,X3,AB3,AF3,AJ3,AN3,AR3,AV3,BA3,BE3)</f>
        <v>3</v>
      </c>
      <c r="BK3" s="9">
        <f>BJ3/13*15/100</f>
        <v>3.4615384615384617E-2</v>
      </c>
      <c r="BL3" s="2">
        <f>SUM(E3,I3,M3,Q3,U3,Y3,AC3,AG3,AK3,AO3,AS3,AX3,BB3,AW3)</f>
        <v>4</v>
      </c>
      <c r="BM3" s="39">
        <f>BL3/14*15/100</f>
        <v>4.2857142857142858E-2</v>
      </c>
      <c r="BN3" s="50">
        <f>MIN(SUM(BK3,BI3,BM3),0.3)</f>
        <v>7.7472527472527475E-2</v>
      </c>
      <c r="BO3" s="51">
        <v>8</v>
      </c>
      <c r="BP3" s="67">
        <f t="shared" ref="BP3:BP28" si="0">BO3/70</f>
        <v>0.11428571428571428</v>
      </c>
      <c r="BQ3" s="68">
        <f t="shared" ref="BQ3:BQ28" si="1">BO3/100+BN3</f>
        <v>0.15747252747252749</v>
      </c>
      <c r="BR3" s="28">
        <v>2</v>
      </c>
      <c r="BS3" s="2">
        <v>23</v>
      </c>
      <c r="BT3" s="67">
        <f t="shared" ref="BT3:BT28" si="2">BS3/70</f>
        <v>0.32857142857142857</v>
      </c>
      <c r="BU3" s="45">
        <f>BS3/100+BN3</f>
        <v>0.30747252747252751</v>
      </c>
      <c r="BV3" s="2">
        <v>2</v>
      </c>
    </row>
    <row r="4" spans="1:74">
      <c r="A4" s="2">
        <v>2</v>
      </c>
      <c r="B4" s="14">
        <v>308781</v>
      </c>
      <c r="C4" s="1">
        <v>1</v>
      </c>
      <c r="D4" s="8"/>
      <c r="E4" s="19">
        <v>1</v>
      </c>
      <c r="F4" s="7">
        <v>1</v>
      </c>
      <c r="G4" s="8">
        <v>1</v>
      </c>
      <c r="H4" s="8">
        <v>1</v>
      </c>
      <c r="I4" s="19">
        <v>1</v>
      </c>
      <c r="J4" s="7">
        <v>1</v>
      </c>
      <c r="K4" s="8">
        <v>2</v>
      </c>
      <c r="L4" s="8">
        <v>0</v>
      </c>
      <c r="M4" s="19">
        <v>1</v>
      </c>
      <c r="N4" s="7">
        <v>1</v>
      </c>
      <c r="O4" s="8">
        <v>1</v>
      </c>
      <c r="P4" s="8"/>
      <c r="Q4" s="19">
        <v>1</v>
      </c>
      <c r="R4" s="7">
        <v>1</v>
      </c>
      <c r="S4" s="8"/>
      <c r="T4" s="8">
        <v>1</v>
      </c>
      <c r="U4" s="19">
        <v>1</v>
      </c>
      <c r="V4" s="7">
        <v>1</v>
      </c>
      <c r="W4" s="8">
        <v>2</v>
      </c>
      <c r="X4" s="8">
        <v>1</v>
      </c>
      <c r="Y4" s="19">
        <v>1</v>
      </c>
      <c r="Z4" s="7">
        <v>1</v>
      </c>
      <c r="AA4" s="8"/>
      <c r="AB4" s="8">
        <v>1</v>
      </c>
      <c r="AC4" s="19">
        <v>1</v>
      </c>
      <c r="AD4" s="7">
        <v>1</v>
      </c>
      <c r="AE4" s="8"/>
      <c r="AF4" s="8">
        <v>1</v>
      </c>
      <c r="AG4" s="19"/>
      <c r="AH4" s="7">
        <v>1</v>
      </c>
      <c r="AI4" s="8"/>
      <c r="AJ4" s="8">
        <v>1</v>
      </c>
      <c r="AK4" s="19"/>
      <c r="AL4" s="7">
        <v>1</v>
      </c>
      <c r="AM4" s="8"/>
      <c r="AN4" s="8">
        <v>1</v>
      </c>
      <c r="AO4" s="19">
        <v>1</v>
      </c>
      <c r="AP4" s="7">
        <v>1</v>
      </c>
      <c r="AQ4" s="8"/>
      <c r="AR4" s="8">
        <v>1</v>
      </c>
      <c r="AS4" s="19"/>
      <c r="AT4" s="7">
        <v>1</v>
      </c>
      <c r="AU4" s="8">
        <v>1</v>
      </c>
      <c r="AV4" s="8">
        <v>1</v>
      </c>
      <c r="AW4" s="8"/>
      <c r="AX4" s="19"/>
      <c r="AY4" s="1">
        <v>1</v>
      </c>
      <c r="AZ4" s="8"/>
      <c r="BA4" s="8">
        <v>1</v>
      </c>
      <c r="BB4" s="8"/>
      <c r="BC4" s="7">
        <v>1</v>
      </c>
      <c r="BD4" s="8"/>
      <c r="BE4" s="8">
        <v>1</v>
      </c>
      <c r="BF4" s="2">
        <f t="shared" ref="BF4:BF28" si="3" xml:space="preserve"> SUM(C4,F4,J4,N4,R4,V4,Z4,AD4,AH4,AL4,AP4,AT4,AY4,BC4)</f>
        <v>14</v>
      </c>
      <c r="BG4" s="19">
        <f>14-BF4</f>
        <v>0</v>
      </c>
      <c r="BH4" s="19">
        <f>SUM(D4,G4,K4,O4,S4,W4,AA4,AE4,AI4,AM4,AQ4,AU4,AZ4,BD4)</f>
        <v>7</v>
      </c>
      <c r="BI4" s="58">
        <v>0.04</v>
      </c>
      <c r="BJ4" s="7">
        <f t="shared" ref="BJ4:BJ28" si="4">SUM(H4,L4,P4,T4,X4,AB4,AF4,AJ4,AN4,AR4,AV4,BA4,BE4)</f>
        <v>11</v>
      </c>
      <c r="BK4" s="9">
        <f t="shared" ref="BK4:BK28" si="5">BJ4/13*15/100</f>
        <v>0.12692307692307692</v>
      </c>
      <c r="BL4" s="2">
        <f>SUM(E4,I4,M4,Q4,U4,Y4,AC4,AG4,AK4,AO4,AS4,AX4,BB4,AW4)</f>
        <v>8</v>
      </c>
      <c r="BM4" s="39">
        <f>BL4/14*15/100</f>
        <v>8.5714285714285715E-2</v>
      </c>
      <c r="BN4" s="52">
        <f>MIN(SUM(BK4,BI4,BM4),0.3)</f>
        <v>0.25263736263736264</v>
      </c>
      <c r="BO4" s="19">
        <v>37</v>
      </c>
      <c r="BP4" s="62">
        <f t="shared" si="0"/>
        <v>0.52857142857142858</v>
      </c>
      <c r="BQ4" s="45">
        <f t="shared" si="1"/>
        <v>0.62263736263736269</v>
      </c>
      <c r="BR4" s="2">
        <v>3.5</v>
      </c>
      <c r="BS4" s="2"/>
      <c r="BT4" s="62">
        <f t="shared" si="2"/>
        <v>0</v>
      </c>
      <c r="BU4" s="45"/>
      <c r="BV4" s="2"/>
    </row>
    <row r="5" spans="1:74">
      <c r="A5" s="2">
        <v>3</v>
      </c>
      <c r="B5" s="2">
        <v>367060</v>
      </c>
      <c r="C5" s="1">
        <v>1</v>
      </c>
      <c r="D5" s="8"/>
      <c r="E5" s="19">
        <v>1</v>
      </c>
      <c r="F5" s="7">
        <v>1</v>
      </c>
      <c r="G5" s="8"/>
      <c r="H5" s="8">
        <v>0</v>
      </c>
      <c r="I5" s="19">
        <v>1</v>
      </c>
      <c r="J5" s="7">
        <v>1</v>
      </c>
      <c r="K5" s="8"/>
      <c r="L5" s="8">
        <v>0</v>
      </c>
      <c r="M5" s="19">
        <v>1</v>
      </c>
      <c r="N5" s="7">
        <v>1</v>
      </c>
      <c r="O5" s="8"/>
      <c r="P5" s="8">
        <v>1</v>
      </c>
      <c r="Q5" s="19">
        <v>1</v>
      </c>
      <c r="R5" s="7">
        <v>1</v>
      </c>
      <c r="S5" s="8"/>
      <c r="T5" s="8">
        <v>1</v>
      </c>
      <c r="U5" s="19">
        <v>1</v>
      </c>
      <c r="V5" s="7">
        <v>1</v>
      </c>
      <c r="W5" s="8">
        <v>2</v>
      </c>
      <c r="X5" s="8">
        <v>1</v>
      </c>
      <c r="Y5" s="19">
        <v>1</v>
      </c>
      <c r="Z5" s="7">
        <v>1</v>
      </c>
      <c r="AA5" s="8">
        <v>2</v>
      </c>
      <c r="AB5" s="8">
        <v>1</v>
      </c>
      <c r="AC5" s="19">
        <v>1</v>
      </c>
      <c r="AD5" s="7">
        <v>1</v>
      </c>
      <c r="AE5" s="8">
        <v>1</v>
      </c>
      <c r="AF5" s="8">
        <v>1</v>
      </c>
      <c r="AG5" s="19">
        <v>1</v>
      </c>
      <c r="AH5" s="7">
        <v>1</v>
      </c>
      <c r="AI5" s="8"/>
      <c r="AJ5" s="8">
        <v>1</v>
      </c>
      <c r="AK5" s="19">
        <v>1</v>
      </c>
      <c r="AL5" s="7">
        <v>1</v>
      </c>
      <c r="AM5" s="8">
        <v>2</v>
      </c>
      <c r="AN5" s="8">
        <v>1</v>
      </c>
      <c r="AO5" s="19">
        <v>1</v>
      </c>
      <c r="AP5" s="7">
        <v>1</v>
      </c>
      <c r="AQ5" s="8">
        <v>2</v>
      </c>
      <c r="AR5" s="8">
        <v>1</v>
      </c>
      <c r="AS5" s="19">
        <v>1</v>
      </c>
      <c r="AT5" s="7">
        <v>1</v>
      </c>
      <c r="AU5" s="8">
        <v>2</v>
      </c>
      <c r="AV5" s="8">
        <v>1</v>
      </c>
      <c r="AW5" s="8">
        <v>1</v>
      </c>
      <c r="AX5" s="19">
        <v>1</v>
      </c>
      <c r="AY5" s="1">
        <v>1</v>
      </c>
      <c r="AZ5" s="8">
        <v>1</v>
      </c>
      <c r="BA5" s="8">
        <v>0</v>
      </c>
      <c r="BB5" s="8">
        <v>1</v>
      </c>
      <c r="BC5" s="7">
        <v>1</v>
      </c>
      <c r="BD5" s="8">
        <v>2</v>
      </c>
      <c r="BE5" s="8">
        <v>1</v>
      </c>
      <c r="BF5" s="2">
        <f t="shared" si="3"/>
        <v>14</v>
      </c>
      <c r="BG5" s="19">
        <f t="shared" ref="BG5:BG28" si="6">14-BF5</f>
        <v>0</v>
      </c>
      <c r="BH5" s="19">
        <f t="shared" ref="BH5:BH28" si="7">SUM(D5,G5,K5,O5,S5,W5,AA5,AE5,AI5,AM5,AQ5,AU5,AZ5,BD5)</f>
        <v>14</v>
      </c>
      <c r="BI5" s="58">
        <v>0.05</v>
      </c>
      <c r="BJ5" s="7">
        <f t="shared" si="4"/>
        <v>10</v>
      </c>
      <c r="BK5" s="9">
        <f t="shared" si="5"/>
        <v>0.11538461538461538</v>
      </c>
      <c r="BL5" s="2">
        <f>SUM(E5,I5,M5,Q5,U5,Y5,AC5,AG5,AK5,AO5,AS5,AX5,BB5,AW5)</f>
        <v>14</v>
      </c>
      <c r="BM5" s="39">
        <f t="shared" ref="BM5:BM28" si="8">BL5/14*15/100</f>
        <v>0.15</v>
      </c>
      <c r="BN5" s="52">
        <f t="shared" ref="BN5:BN28" si="9">MIN(SUM(BK5,BI5,BM5),0.3)</f>
        <v>0.3</v>
      </c>
      <c r="BO5" s="19">
        <v>51.75</v>
      </c>
      <c r="BP5" s="62">
        <f t="shared" si="0"/>
        <v>0.73928571428571432</v>
      </c>
      <c r="BQ5" s="45">
        <f t="shared" si="1"/>
        <v>0.81749999999999989</v>
      </c>
      <c r="BR5" s="2">
        <v>4.5</v>
      </c>
      <c r="BS5" s="2"/>
      <c r="BT5" s="62">
        <f t="shared" si="2"/>
        <v>0</v>
      </c>
      <c r="BU5" s="45"/>
      <c r="BV5" s="2"/>
    </row>
    <row r="6" spans="1:74">
      <c r="A6" s="2">
        <v>4</v>
      </c>
      <c r="B6" s="2">
        <v>367063</v>
      </c>
      <c r="C6" s="1">
        <v>1</v>
      </c>
      <c r="D6" s="8">
        <v>2</v>
      </c>
      <c r="E6" s="19">
        <v>1</v>
      </c>
      <c r="F6" s="7">
        <v>1</v>
      </c>
      <c r="G6" s="8">
        <v>1</v>
      </c>
      <c r="H6" s="8">
        <v>0</v>
      </c>
      <c r="I6" s="19">
        <v>1</v>
      </c>
      <c r="J6" s="7">
        <v>1</v>
      </c>
      <c r="K6" s="8"/>
      <c r="L6" s="8">
        <v>0</v>
      </c>
      <c r="M6" s="19">
        <v>1</v>
      </c>
      <c r="N6" s="7">
        <v>1</v>
      </c>
      <c r="O6" s="8"/>
      <c r="P6" s="8">
        <v>0</v>
      </c>
      <c r="Q6" s="19">
        <v>1</v>
      </c>
      <c r="R6" s="7">
        <v>1</v>
      </c>
      <c r="S6" s="8">
        <v>1</v>
      </c>
      <c r="T6" s="8">
        <v>0</v>
      </c>
      <c r="U6" s="19">
        <v>1</v>
      </c>
      <c r="V6" s="7">
        <v>1</v>
      </c>
      <c r="W6" s="8"/>
      <c r="X6" s="8">
        <v>1</v>
      </c>
      <c r="Y6" s="19">
        <v>1</v>
      </c>
      <c r="Z6" s="7">
        <v>1</v>
      </c>
      <c r="AA6" s="8"/>
      <c r="AB6" s="8">
        <v>1</v>
      </c>
      <c r="AC6" s="19">
        <v>1</v>
      </c>
      <c r="AD6" s="7">
        <v>1</v>
      </c>
      <c r="AE6" s="8"/>
      <c r="AF6" s="8">
        <v>0</v>
      </c>
      <c r="AG6" s="19"/>
      <c r="AH6" s="7">
        <v>1</v>
      </c>
      <c r="AI6" s="8"/>
      <c r="AJ6" s="8">
        <v>1</v>
      </c>
      <c r="AK6" s="19"/>
      <c r="AL6" s="7">
        <v>1</v>
      </c>
      <c r="AM6" s="8"/>
      <c r="AN6" s="8">
        <v>0</v>
      </c>
      <c r="AO6" s="19">
        <v>1</v>
      </c>
      <c r="AP6" s="7">
        <v>1</v>
      </c>
      <c r="AQ6" s="8"/>
      <c r="AR6" s="8">
        <v>1</v>
      </c>
      <c r="AS6" s="19">
        <v>1</v>
      </c>
      <c r="AT6" s="7">
        <v>1</v>
      </c>
      <c r="AU6" s="8"/>
      <c r="AV6" s="8">
        <v>1</v>
      </c>
      <c r="AW6" s="8">
        <v>1</v>
      </c>
      <c r="AX6" s="19">
        <v>1</v>
      </c>
      <c r="AY6" s="1">
        <v>1</v>
      </c>
      <c r="AZ6" s="8"/>
      <c r="BA6" s="8">
        <v>1</v>
      </c>
      <c r="BB6" s="8"/>
      <c r="BC6" s="7">
        <v>1</v>
      </c>
      <c r="BD6" s="8"/>
      <c r="BE6" s="8">
        <v>0</v>
      </c>
      <c r="BF6" s="2">
        <f t="shared" si="3"/>
        <v>14</v>
      </c>
      <c r="BG6" s="19">
        <f t="shared" si="6"/>
        <v>0</v>
      </c>
      <c r="BH6" s="19">
        <f t="shared" si="7"/>
        <v>4</v>
      </c>
      <c r="BI6" s="58">
        <v>0.02</v>
      </c>
      <c r="BJ6" s="7">
        <f t="shared" si="4"/>
        <v>6</v>
      </c>
      <c r="BK6" s="9">
        <f t="shared" si="5"/>
        <v>6.9230769230769235E-2</v>
      </c>
      <c r="BL6" s="2">
        <f t="shared" ref="BL6:BL28" si="10">SUM(E6,I6,M6,Q6,U6,Y6,AC6,AG6,AK6,AO6,AS6,AX6,BB6,AW6)</f>
        <v>11</v>
      </c>
      <c r="BM6" s="39">
        <f t="shared" si="8"/>
        <v>0.11785714285714284</v>
      </c>
      <c r="BN6" s="52">
        <f t="shared" si="9"/>
        <v>0.20708791208791208</v>
      </c>
      <c r="BO6" s="19">
        <v>20</v>
      </c>
      <c r="BP6" s="62">
        <f t="shared" si="0"/>
        <v>0.2857142857142857</v>
      </c>
      <c r="BQ6" s="45">
        <f t="shared" si="1"/>
        <v>0.40708791208791206</v>
      </c>
      <c r="BR6" s="2">
        <v>2</v>
      </c>
      <c r="BS6" s="2">
        <v>19.75</v>
      </c>
      <c r="BT6" s="62">
        <f t="shared" si="2"/>
        <v>0.28214285714285714</v>
      </c>
      <c r="BU6" s="45">
        <f t="shared" ref="BU6:BU20" si="11">BS6/100+BN6</f>
        <v>0.40458791208791212</v>
      </c>
      <c r="BV6" s="2">
        <v>2</v>
      </c>
    </row>
    <row r="7" spans="1:74">
      <c r="A7" s="25">
        <v>5</v>
      </c>
      <c r="B7" s="1">
        <v>360952</v>
      </c>
      <c r="C7" s="8">
        <v>1</v>
      </c>
      <c r="D7" s="8"/>
      <c r="E7" s="19"/>
      <c r="F7" s="7">
        <v>1</v>
      </c>
      <c r="G7" s="8"/>
      <c r="H7" s="8">
        <v>0</v>
      </c>
      <c r="I7" s="19"/>
      <c r="J7" s="7">
        <v>0</v>
      </c>
      <c r="K7" s="8"/>
      <c r="L7" s="8"/>
      <c r="M7" s="19">
        <v>1</v>
      </c>
      <c r="N7" s="7">
        <v>1</v>
      </c>
      <c r="O7" s="8"/>
      <c r="P7" s="8">
        <v>1</v>
      </c>
      <c r="Q7" s="19">
        <v>1</v>
      </c>
      <c r="R7" s="7">
        <v>1</v>
      </c>
      <c r="S7" s="8"/>
      <c r="T7" s="8">
        <v>0</v>
      </c>
      <c r="U7" s="19">
        <v>1</v>
      </c>
      <c r="V7" s="7">
        <v>1</v>
      </c>
      <c r="W7" s="8"/>
      <c r="X7" s="8">
        <v>1</v>
      </c>
      <c r="Y7" s="19">
        <v>1</v>
      </c>
      <c r="Z7" s="7">
        <v>1</v>
      </c>
      <c r="AA7" s="8"/>
      <c r="AB7" s="8">
        <v>0</v>
      </c>
      <c r="AC7" s="19">
        <v>1</v>
      </c>
      <c r="AD7" s="7">
        <v>1</v>
      </c>
      <c r="AE7" s="8"/>
      <c r="AF7" s="8"/>
      <c r="AG7" s="19"/>
      <c r="AH7" s="7">
        <v>0</v>
      </c>
      <c r="AI7" s="8"/>
      <c r="AJ7" s="8"/>
      <c r="AK7" s="19">
        <v>1</v>
      </c>
      <c r="AL7" s="7">
        <v>1</v>
      </c>
      <c r="AM7" s="8"/>
      <c r="AN7" s="33"/>
      <c r="AO7" s="19">
        <v>1</v>
      </c>
      <c r="AP7" s="7">
        <v>1</v>
      </c>
      <c r="AQ7" s="8"/>
      <c r="AR7" s="8">
        <v>1</v>
      </c>
      <c r="AS7" s="19">
        <v>1</v>
      </c>
      <c r="AT7" s="7">
        <v>1</v>
      </c>
      <c r="AU7" s="8"/>
      <c r="AV7" s="8">
        <v>0</v>
      </c>
      <c r="AW7" s="8">
        <v>1</v>
      </c>
      <c r="AX7" s="19">
        <v>1</v>
      </c>
      <c r="AY7" s="1">
        <v>1</v>
      </c>
      <c r="AZ7" s="8"/>
      <c r="BA7" s="8"/>
      <c r="BB7" s="8"/>
      <c r="BC7" s="7">
        <v>1</v>
      </c>
      <c r="BD7" s="8"/>
      <c r="BE7" s="8">
        <v>1</v>
      </c>
      <c r="BF7" s="2">
        <f t="shared" si="3"/>
        <v>12</v>
      </c>
      <c r="BG7" s="19">
        <f t="shared" si="6"/>
        <v>2</v>
      </c>
      <c r="BH7" s="19">
        <f t="shared" si="7"/>
        <v>0</v>
      </c>
      <c r="BI7" s="8"/>
      <c r="BJ7" s="7">
        <f t="shared" si="4"/>
        <v>4</v>
      </c>
      <c r="BK7" s="9">
        <f>BJ7/12*15/100</f>
        <v>0.05</v>
      </c>
      <c r="BL7" s="2">
        <f t="shared" si="10"/>
        <v>10</v>
      </c>
      <c r="BM7" s="39">
        <f t="shared" si="8"/>
        <v>0.10714285714285715</v>
      </c>
      <c r="BN7" s="52">
        <f t="shared" si="9"/>
        <v>0.15714285714285714</v>
      </c>
      <c r="BO7" s="19">
        <v>36</v>
      </c>
      <c r="BP7" s="62">
        <f t="shared" si="0"/>
        <v>0.51428571428571423</v>
      </c>
      <c r="BQ7" s="45">
        <f t="shared" si="1"/>
        <v>0.51714285714285713</v>
      </c>
      <c r="BR7" s="2">
        <v>3</v>
      </c>
      <c r="BS7" s="2"/>
      <c r="BT7" s="62">
        <f t="shared" si="2"/>
        <v>0</v>
      </c>
      <c r="BU7" s="45"/>
      <c r="BV7" s="2"/>
    </row>
    <row r="8" spans="1:74">
      <c r="A8" s="2">
        <v>6</v>
      </c>
      <c r="B8" s="2">
        <v>361355</v>
      </c>
      <c r="C8" s="1">
        <v>1</v>
      </c>
      <c r="D8" s="8"/>
      <c r="E8" s="19">
        <v>1</v>
      </c>
      <c r="F8" s="7">
        <v>1</v>
      </c>
      <c r="G8" s="8"/>
      <c r="H8" s="8">
        <v>0</v>
      </c>
      <c r="I8" s="19">
        <v>1</v>
      </c>
      <c r="J8" s="7">
        <v>1</v>
      </c>
      <c r="K8" s="8"/>
      <c r="L8" s="8"/>
      <c r="M8" s="19">
        <v>0</v>
      </c>
      <c r="N8" s="7">
        <v>1</v>
      </c>
      <c r="O8" s="8"/>
      <c r="P8" s="8">
        <v>1</v>
      </c>
      <c r="Q8" s="19">
        <v>1</v>
      </c>
      <c r="R8" s="7">
        <v>1</v>
      </c>
      <c r="S8" s="8"/>
      <c r="T8" s="8"/>
      <c r="U8" s="19">
        <v>1</v>
      </c>
      <c r="V8" s="7">
        <v>1</v>
      </c>
      <c r="W8" s="8"/>
      <c r="X8" s="8">
        <v>0</v>
      </c>
      <c r="Y8" s="19">
        <v>1</v>
      </c>
      <c r="Z8" s="7">
        <v>1</v>
      </c>
      <c r="AA8" s="8"/>
      <c r="AB8" s="8">
        <v>0</v>
      </c>
      <c r="AC8" s="19">
        <v>1</v>
      </c>
      <c r="AD8" s="7">
        <v>1</v>
      </c>
      <c r="AE8" s="8"/>
      <c r="AF8" s="8">
        <v>1</v>
      </c>
      <c r="AG8" s="19">
        <v>1</v>
      </c>
      <c r="AH8" s="7">
        <v>1</v>
      </c>
      <c r="AI8" s="8"/>
      <c r="AJ8" s="8"/>
      <c r="AK8" s="19"/>
      <c r="AL8" s="7">
        <v>1</v>
      </c>
      <c r="AM8" s="8"/>
      <c r="AN8" s="8"/>
      <c r="AO8" s="19">
        <v>1</v>
      </c>
      <c r="AP8" s="7">
        <v>1</v>
      </c>
      <c r="AQ8" s="8"/>
      <c r="AR8" s="8">
        <v>1</v>
      </c>
      <c r="AS8" s="19"/>
      <c r="AT8" s="7">
        <v>1</v>
      </c>
      <c r="AU8" s="8">
        <v>1</v>
      </c>
      <c r="AV8" s="8"/>
      <c r="AW8" s="8">
        <v>1</v>
      </c>
      <c r="AX8" s="19">
        <v>1</v>
      </c>
      <c r="AY8" s="1">
        <v>1</v>
      </c>
      <c r="AZ8" s="8"/>
      <c r="BA8" s="8">
        <v>0</v>
      </c>
      <c r="BB8" s="8">
        <v>1</v>
      </c>
      <c r="BC8" s="7">
        <v>0</v>
      </c>
      <c r="BD8" s="8"/>
      <c r="BE8" s="8">
        <v>0</v>
      </c>
      <c r="BF8" s="2">
        <f t="shared" si="3"/>
        <v>13</v>
      </c>
      <c r="BG8" s="19">
        <f t="shared" si="6"/>
        <v>1</v>
      </c>
      <c r="BH8" s="19">
        <f t="shared" si="7"/>
        <v>1</v>
      </c>
      <c r="BI8" s="58">
        <v>0.01</v>
      </c>
      <c r="BJ8" s="7">
        <f t="shared" si="4"/>
        <v>3</v>
      </c>
      <c r="BK8" s="9">
        <f t="shared" si="5"/>
        <v>3.4615384615384617E-2</v>
      </c>
      <c r="BL8" s="2">
        <f t="shared" si="10"/>
        <v>11</v>
      </c>
      <c r="BM8" s="39">
        <f t="shared" si="8"/>
        <v>0.11785714285714284</v>
      </c>
      <c r="BN8" s="52">
        <f t="shared" si="9"/>
        <v>0.16247252747252747</v>
      </c>
      <c r="BO8" s="19">
        <v>35</v>
      </c>
      <c r="BP8" s="62">
        <f t="shared" si="0"/>
        <v>0.5</v>
      </c>
      <c r="BQ8" s="45">
        <f t="shared" si="1"/>
        <v>0.51247252747252747</v>
      </c>
      <c r="BR8" s="2">
        <v>3</v>
      </c>
      <c r="BS8" s="2"/>
      <c r="BT8" s="62">
        <f t="shared" si="2"/>
        <v>0</v>
      </c>
      <c r="BU8" s="45"/>
      <c r="BV8" s="2"/>
    </row>
    <row r="9" spans="1:74">
      <c r="A9" s="2">
        <v>7</v>
      </c>
      <c r="B9" s="2">
        <v>361393</v>
      </c>
      <c r="C9" s="1">
        <v>1</v>
      </c>
      <c r="D9" s="8"/>
      <c r="E9" s="19"/>
      <c r="F9" s="7">
        <v>0</v>
      </c>
      <c r="G9" s="8"/>
      <c r="H9" s="8"/>
      <c r="I9" s="19"/>
      <c r="J9" s="7">
        <v>1</v>
      </c>
      <c r="K9" s="8"/>
      <c r="L9" s="8">
        <v>1</v>
      </c>
      <c r="M9" s="19"/>
      <c r="N9" s="7">
        <v>1</v>
      </c>
      <c r="O9" s="8"/>
      <c r="P9" s="8">
        <v>1</v>
      </c>
      <c r="Q9" s="19"/>
      <c r="R9" s="7">
        <v>1</v>
      </c>
      <c r="S9" s="8"/>
      <c r="T9" s="8"/>
      <c r="U9" s="19"/>
      <c r="V9" s="7">
        <v>1</v>
      </c>
      <c r="W9" s="8"/>
      <c r="X9" s="8"/>
      <c r="Y9" s="19"/>
      <c r="Z9" s="7">
        <v>1</v>
      </c>
      <c r="AA9" s="8"/>
      <c r="AB9" s="8"/>
      <c r="AC9" s="19"/>
      <c r="AD9" s="7">
        <v>1</v>
      </c>
      <c r="AE9" s="8"/>
      <c r="AF9" s="8"/>
      <c r="AG9" s="19"/>
      <c r="AH9" s="7">
        <v>1</v>
      </c>
      <c r="AI9" s="8"/>
      <c r="AJ9" s="8"/>
      <c r="AK9" s="19"/>
      <c r="AL9" s="7">
        <v>0</v>
      </c>
      <c r="AM9" s="8"/>
      <c r="AN9" s="8"/>
      <c r="AO9" s="19"/>
      <c r="AP9" s="7">
        <v>1</v>
      </c>
      <c r="AQ9" s="8"/>
      <c r="AR9" s="8"/>
      <c r="AS9" s="19"/>
      <c r="AT9" s="7">
        <v>1</v>
      </c>
      <c r="AU9" s="8"/>
      <c r="AV9" s="8"/>
      <c r="AW9" s="8"/>
      <c r="AX9" s="19"/>
      <c r="AY9" s="1">
        <v>1</v>
      </c>
      <c r="AZ9" s="8"/>
      <c r="BA9" s="8"/>
      <c r="BB9" s="8"/>
      <c r="BC9" s="7">
        <v>1</v>
      </c>
      <c r="BD9" s="8"/>
      <c r="BE9" s="8"/>
      <c r="BF9" s="2">
        <f t="shared" si="3"/>
        <v>12</v>
      </c>
      <c r="BG9" s="19">
        <f t="shared" si="6"/>
        <v>2</v>
      </c>
      <c r="BH9" s="19">
        <f t="shared" si="7"/>
        <v>0</v>
      </c>
      <c r="BI9" s="8"/>
      <c r="BJ9" s="7">
        <f t="shared" si="4"/>
        <v>2</v>
      </c>
      <c r="BK9" s="9">
        <f t="shared" si="5"/>
        <v>2.3076923076923078E-2</v>
      </c>
      <c r="BL9" s="2">
        <f t="shared" si="10"/>
        <v>0</v>
      </c>
      <c r="BM9" s="39">
        <f t="shared" si="8"/>
        <v>0</v>
      </c>
      <c r="BN9" s="52">
        <f t="shared" si="9"/>
        <v>2.3076923076923078E-2</v>
      </c>
      <c r="BO9" s="19">
        <v>50</v>
      </c>
      <c r="BP9" s="62">
        <f t="shared" si="0"/>
        <v>0.7142857142857143</v>
      </c>
      <c r="BQ9" s="45">
        <f t="shared" si="1"/>
        <v>0.52307692307692311</v>
      </c>
      <c r="BR9" s="2">
        <v>3</v>
      </c>
      <c r="BS9" s="2"/>
      <c r="BT9" s="62">
        <f t="shared" si="2"/>
        <v>0</v>
      </c>
      <c r="BU9" s="45"/>
      <c r="BV9" s="2"/>
    </row>
    <row r="10" spans="1:74">
      <c r="A10" s="2">
        <v>8</v>
      </c>
      <c r="B10" s="2">
        <v>361608</v>
      </c>
      <c r="C10" s="1">
        <v>1</v>
      </c>
      <c r="D10" s="8">
        <v>2</v>
      </c>
      <c r="E10" s="19"/>
      <c r="F10" s="7">
        <v>1</v>
      </c>
      <c r="G10" s="8"/>
      <c r="H10" s="8">
        <v>0</v>
      </c>
      <c r="I10" s="19">
        <v>1</v>
      </c>
      <c r="J10" s="7">
        <v>1</v>
      </c>
      <c r="K10" s="8"/>
      <c r="L10" s="8">
        <v>0</v>
      </c>
      <c r="M10" s="19">
        <v>1</v>
      </c>
      <c r="N10" s="7">
        <v>1</v>
      </c>
      <c r="O10" s="8"/>
      <c r="P10" s="8">
        <v>0</v>
      </c>
      <c r="Q10" s="19"/>
      <c r="R10" s="7">
        <v>1</v>
      </c>
      <c r="S10" s="8"/>
      <c r="T10" s="8">
        <v>1</v>
      </c>
      <c r="U10" s="19">
        <v>1</v>
      </c>
      <c r="V10" s="7">
        <v>1</v>
      </c>
      <c r="W10" s="8"/>
      <c r="X10" s="8">
        <v>1</v>
      </c>
      <c r="Y10" s="19">
        <v>1</v>
      </c>
      <c r="Z10" s="7">
        <v>1</v>
      </c>
      <c r="AA10" s="8"/>
      <c r="AB10" s="8">
        <v>0</v>
      </c>
      <c r="AC10" s="19">
        <v>1</v>
      </c>
      <c r="AD10" s="7">
        <v>1</v>
      </c>
      <c r="AE10" s="8"/>
      <c r="AF10" s="8">
        <v>1</v>
      </c>
      <c r="AG10" s="19">
        <v>1</v>
      </c>
      <c r="AH10" s="7">
        <v>1</v>
      </c>
      <c r="AI10" s="8"/>
      <c r="AJ10" s="8">
        <v>1</v>
      </c>
      <c r="AK10" s="19"/>
      <c r="AL10" s="7">
        <v>1</v>
      </c>
      <c r="AM10" s="8">
        <v>1</v>
      </c>
      <c r="AN10" s="8">
        <v>1</v>
      </c>
      <c r="AO10" s="19">
        <v>1</v>
      </c>
      <c r="AP10" s="7">
        <v>1</v>
      </c>
      <c r="AQ10" s="8"/>
      <c r="AR10" s="8">
        <v>1</v>
      </c>
      <c r="AS10" s="19"/>
      <c r="AT10" s="7">
        <v>1</v>
      </c>
      <c r="AU10" s="8"/>
      <c r="AV10" s="8">
        <v>1</v>
      </c>
      <c r="AW10" s="8">
        <v>1</v>
      </c>
      <c r="AX10" s="19">
        <v>1</v>
      </c>
      <c r="AY10" s="1">
        <v>1</v>
      </c>
      <c r="AZ10" s="8"/>
      <c r="BA10" s="8">
        <v>0</v>
      </c>
      <c r="BB10" s="8"/>
      <c r="BC10" s="7">
        <v>1</v>
      </c>
      <c r="BD10" s="8"/>
      <c r="BE10" s="8">
        <v>0</v>
      </c>
      <c r="BF10" s="2">
        <f t="shared" si="3"/>
        <v>14</v>
      </c>
      <c r="BG10" s="19">
        <f t="shared" si="6"/>
        <v>0</v>
      </c>
      <c r="BH10" s="19">
        <f t="shared" si="7"/>
        <v>3</v>
      </c>
      <c r="BI10" s="60">
        <v>1.4999999999999999E-2</v>
      </c>
      <c r="BJ10" s="7">
        <f t="shared" si="4"/>
        <v>7</v>
      </c>
      <c r="BK10" s="9">
        <f t="shared" si="5"/>
        <v>8.076923076923076E-2</v>
      </c>
      <c r="BL10" s="2">
        <f t="shared" si="10"/>
        <v>9</v>
      </c>
      <c r="BM10" s="39">
        <f t="shared" si="8"/>
        <v>9.6428571428571447E-2</v>
      </c>
      <c r="BN10" s="52">
        <f t="shared" si="9"/>
        <v>0.19219780219780219</v>
      </c>
      <c r="BO10" s="19">
        <v>36</v>
      </c>
      <c r="BP10" s="62">
        <f t="shared" si="0"/>
        <v>0.51428571428571423</v>
      </c>
      <c r="BQ10" s="45">
        <f t="shared" si="1"/>
        <v>0.55219780219780223</v>
      </c>
      <c r="BR10" s="2">
        <v>3</v>
      </c>
      <c r="BS10" s="2"/>
      <c r="BT10" s="62">
        <f t="shared" si="2"/>
        <v>0</v>
      </c>
      <c r="BU10" s="45"/>
      <c r="BV10" s="2"/>
    </row>
    <row r="11" spans="1:74">
      <c r="A11" s="25">
        <v>9</v>
      </c>
      <c r="B11" s="2">
        <v>345170</v>
      </c>
      <c r="C11" s="1">
        <v>1</v>
      </c>
      <c r="D11" s="8"/>
      <c r="E11" s="19"/>
      <c r="F11" s="7">
        <v>1</v>
      </c>
      <c r="G11" s="8"/>
      <c r="H11" s="8"/>
      <c r="I11" s="19"/>
      <c r="J11" s="7">
        <v>1</v>
      </c>
      <c r="K11" s="8"/>
      <c r="L11" s="8"/>
      <c r="M11" s="19"/>
      <c r="N11" s="7">
        <v>1</v>
      </c>
      <c r="O11" s="8"/>
      <c r="P11" s="8"/>
      <c r="Q11" s="26">
        <v>1</v>
      </c>
      <c r="R11" s="7">
        <v>1</v>
      </c>
      <c r="S11" s="8"/>
      <c r="T11" s="8"/>
      <c r="U11" s="19">
        <v>1</v>
      </c>
      <c r="V11" s="7">
        <v>1</v>
      </c>
      <c r="W11" s="8"/>
      <c r="X11" s="8">
        <v>1</v>
      </c>
      <c r="Y11" s="19"/>
      <c r="Z11" s="7">
        <v>0</v>
      </c>
      <c r="AA11" s="8"/>
      <c r="AB11" s="8"/>
      <c r="AC11" s="19">
        <v>1</v>
      </c>
      <c r="AD11" s="7">
        <v>1</v>
      </c>
      <c r="AE11" s="8"/>
      <c r="AF11" s="8"/>
      <c r="AG11" s="19"/>
      <c r="AH11" s="7">
        <v>1</v>
      </c>
      <c r="AI11" s="8"/>
      <c r="AJ11" s="8">
        <v>1</v>
      </c>
      <c r="AK11" s="19"/>
      <c r="AL11" s="7">
        <v>0</v>
      </c>
      <c r="AM11" s="8"/>
      <c r="AN11" s="8"/>
      <c r="AO11" s="19">
        <v>1</v>
      </c>
      <c r="AP11" s="7">
        <v>1</v>
      </c>
      <c r="AQ11" s="8"/>
      <c r="AR11" s="8">
        <v>1</v>
      </c>
      <c r="AS11" s="19">
        <v>1</v>
      </c>
      <c r="AT11" s="7">
        <v>1</v>
      </c>
      <c r="AU11" s="8"/>
      <c r="AV11" s="8">
        <v>1</v>
      </c>
      <c r="AW11" s="8">
        <v>1</v>
      </c>
      <c r="AX11" s="19">
        <v>1</v>
      </c>
      <c r="AY11" s="1">
        <v>1</v>
      </c>
      <c r="AZ11" s="8"/>
      <c r="BA11" s="8">
        <v>0</v>
      </c>
      <c r="BB11" s="8"/>
      <c r="BC11" s="7">
        <v>1</v>
      </c>
      <c r="BD11" s="8"/>
      <c r="BE11" s="8">
        <v>0</v>
      </c>
      <c r="BF11" s="2">
        <f t="shared" si="3"/>
        <v>12</v>
      </c>
      <c r="BG11" s="19">
        <f t="shared" si="6"/>
        <v>2</v>
      </c>
      <c r="BH11" s="19">
        <f t="shared" si="7"/>
        <v>0</v>
      </c>
      <c r="BI11" s="8"/>
      <c r="BJ11" s="7">
        <f t="shared" si="4"/>
        <v>4</v>
      </c>
      <c r="BK11" s="9">
        <f t="shared" si="5"/>
        <v>4.6153846153846156E-2</v>
      </c>
      <c r="BL11" s="2">
        <f t="shared" si="10"/>
        <v>7</v>
      </c>
      <c r="BM11" s="39">
        <f t="shared" si="8"/>
        <v>7.4999999999999997E-2</v>
      </c>
      <c r="BN11" s="52">
        <f t="shared" si="9"/>
        <v>0.12115384615384615</v>
      </c>
      <c r="BO11" s="19">
        <v>56.75</v>
      </c>
      <c r="BP11" s="62">
        <f t="shared" si="0"/>
        <v>0.81071428571428572</v>
      </c>
      <c r="BQ11" s="45">
        <f t="shared" si="1"/>
        <v>0.68865384615384617</v>
      </c>
      <c r="BR11" s="2">
        <v>3.5</v>
      </c>
      <c r="BS11" s="2"/>
      <c r="BT11" s="62">
        <f t="shared" si="2"/>
        <v>0</v>
      </c>
      <c r="BU11" s="45"/>
      <c r="BV11" s="2"/>
    </row>
    <row r="12" spans="1:74">
      <c r="A12" s="2">
        <v>10</v>
      </c>
      <c r="B12" s="2">
        <v>368939</v>
      </c>
      <c r="C12" s="1">
        <v>1</v>
      </c>
      <c r="D12" s="8"/>
      <c r="E12" s="19">
        <v>1</v>
      </c>
      <c r="F12" s="7">
        <v>1</v>
      </c>
      <c r="G12" s="8"/>
      <c r="H12" s="8">
        <v>1</v>
      </c>
      <c r="I12" s="19">
        <v>1</v>
      </c>
      <c r="J12" s="7">
        <v>1</v>
      </c>
      <c r="K12" s="8">
        <v>1</v>
      </c>
      <c r="L12" s="8">
        <v>1</v>
      </c>
      <c r="M12" s="19">
        <v>1</v>
      </c>
      <c r="N12" s="7">
        <v>1</v>
      </c>
      <c r="O12" s="8"/>
      <c r="P12" s="8">
        <v>0</v>
      </c>
      <c r="Q12" s="19">
        <v>1</v>
      </c>
      <c r="R12" s="7">
        <v>1</v>
      </c>
      <c r="S12" s="8"/>
      <c r="T12" s="8">
        <v>1</v>
      </c>
      <c r="U12" s="19">
        <v>1</v>
      </c>
      <c r="V12" s="7">
        <v>1</v>
      </c>
      <c r="W12" s="8"/>
      <c r="X12" s="8">
        <v>0</v>
      </c>
      <c r="Y12" s="19">
        <v>1</v>
      </c>
      <c r="Z12" s="7">
        <v>1</v>
      </c>
      <c r="AA12" s="8"/>
      <c r="AB12" s="8">
        <v>0</v>
      </c>
      <c r="AC12" s="19">
        <v>1</v>
      </c>
      <c r="AD12" s="7">
        <v>1</v>
      </c>
      <c r="AE12" s="8"/>
      <c r="AF12" s="8">
        <v>0</v>
      </c>
      <c r="AG12" s="19">
        <v>1</v>
      </c>
      <c r="AH12" s="7">
        <v>1</v>
      </c>
      <c r="AI12" s="8"/>
      <c r="AJ12" s="8">
        <v>1</v>
      </c>
      <c r="AK12" s="19"/>
      <c r="AL12" s="7">
        <v>1</v>
      </c>
      <c r="AM12" s="8"/>
      <c r="AN12" s="8"/>
      <c r="AO12" s="19"/>
      <c r="AP12" s="7">
        <v>1</v>
      </c>
      <c r="AQ12" s="8"/>
      <c r="AR12" s="8">
        <v>1</v>
      </c>
      <c r="AS12" s="19"/>
      <c r="AT12" s="7">
        <v>0</v>
      </c>
      <c r="AU12" s="8"/>
      <c r="AV12" s="8"/>
      <c r="AW12" s="8"/>
      <c r="AX12" s="19"/>
      <c r="AY12" s="1">
        <v>1</v>
      </c>
      <c r="AZ12" s="8"/>
      <c r="BA12" s="8"/>
      <c r="BB12" s="8"/>
      <c r="BC12" s="7">
        <v>1</v>
      </c>
      <c r="BD12" s="8"/>
      <c r="BE12" s="8"/>
      <c r="BF12" s="2">
        <f t="shared" si="3"/>
        <v>13</v>
      </c>
      <c r="BG12" s="19">
        <f t="shared" si="6"/>
        <v>1</v>
      </c>
      <c r="BH12" s="19">
        <f t="shared" si="7"/>
        <v>1</v>
      </c>
      <c r="BI12" s="58">
        <v>0.01</v>
      </c>
      <c r="BJ12" s="7">
        <f t="shared" si="4"/>
        <v>5</v>
      </c>
      <c r="BK12" s="9">
        <f t="shared" si="5"/>
        <v>5.7692307692307689E-2</v>
      </c>
      <c r="BL12" s="2">
        <f t="shared" si="10"/>
        <v>8</v>
      </c>
      <c r="BM12" s="39">
        <f t="shared" si="8"/>
        <v>8.5714285714285715E-2</v>
      </c>
      <c r="BN12" s="52">
        <f t="shared" si="9"/>
        <v>0.15340659340659341</v>
      </c>
      <c r="BO12" s="19">
        <v>51.75</v>
      </c>
      <c r="BP12" s="62">
        <f t="shared" si="0"/>
        <v>0.73928571428571432</v>
      </c>
      <c r="BQ12" s="45">
        <f t="shared" si="1"/>
        <v>0.67090659340659342</v>
      </c>
      <c r="BR12" s="2">
        <v>3.5</v>
      </c>
      <c r="BS12" s="2"/>
      <c r="BT12" s="62">
        <f t="shared" si="2"/>
        <v>0</v>
      </c>
      <c r="BU12" s="45"/>
      <c r="BV12" s="2"/>
    </row>
    <row r="13" spans="1:74">
      <c r="A13" s="2">
        <v>11</v>
      </c>
      <c r="B13" s="2">
        <v>361622</v>
      </c>
      <c r="C13" s="1">
        <v>1</v>
      </c>
      <c r="D13" s="8"/>
      <c r="E13" s="19">
        <v>1</v>
      </c>
      <c r="F13" s="7">
        <v>1</v>
      </c>
      <c r="G13" s="8">
        <v>1</v>
      </c>
      <c r="H13" s="8">
        <v>1</v>
      </c>
      <c r="I13" s="19">
        <v>1</v>
      </c>
      <c r="J13" s="7">
        <v>1</v>
      </c>
      <c r="K13" s="8">
        <v>1</v>
      </c>
      <c r="L13" s="8">
        <v>0</v>
      </c>
      <c r="M13" s="19">
        <v>1</v>
      </c>
      <c r="N13" s="7">
        <v>1</v>
      </c>
      <c r="O13" s="8">
        <v>1</v>
      </c>
      <c r="P13" s="8">
        <v>1</v>
      </c>
      <c r="Q13" s="19">
        <v>1</v>
      </c>
      <c r="R13" s="7">
        <v>1</v>
      </c>
      <c r="S13" s="8"/>
      <c r="T13" s="8">
        <v>1</v>
      </c>
      <c r="U13" s="19">
        <v>1</v>
      </c>
      <c r="V13" s="7">
        <v>1</v>
      </c>
      <c r="W13" s="8"/>
      <c r="X13" s="8">
        <v>1</v>
      </c>
      <c r="Y13" s="19">
        <v>1</v>
      </c>
      <c r="Z13" s="7">
        <v>1</v>
      </c>
      <c r="AA13" s="8"/>
      <c r="AB13" s="8">
        <v>1</v>
      </c>
      <c r="AC13" s="19">
        <v>1</v>
      </c>
      <c r="AD13" s="7">
        <v>1</v>
      </c>
      <c r="AE13" s="8"/>
      <c r="AF13" s="8">
        <v>1</v>
      </c>
      <c r="AG13" s="19">
        <v>1</v>
      </c>
      <c r="AH13" s="7">
        <v>1</v>
      </c>
      <c r="AI13" s="8"/>
      <c r="AJ13" s="8">
        <v>1</v>
      </c>
      <c r="AK13" s="19">
        <v>1</v>
      </c>
      <c r="AL13" s="7">
        <v>1</v>
      </c>
      <c r="AM13" s="8">
        <v>2</v>
      </c>
      <c r="AN13" s="8">
        <v>1</v>
      </c>
      <c r="AO13" s="19">
        <v>1</v>
      </c>
      <c r="AP13" s="7">
        <v>1</v>
      </c>
      <c r="AQ13" s="8"/>
      <c r="AR13" s="8">
        <v>1</v>
      </c>
      <c r="AS13" s="19">
        <v>1</v>
      </c>
      <c r="AT13" s="7">
        <v>1</v>
      </c>
      <c r="AU13" s="8"/>
      <c r="AV13" s="8">
        <v>1</v>
      </c>
      <c r="AW13" s="8">
        <v>1</v>
      </c>
      <c r="AX13" s="19">
        <v>1</v>
      </c>
      <c r="AY13" s="1">
        <v>1</v>
      </c>
      <c r="AZ13" s="8"/>
      <c r="BA13" s="8">
        <v>1</v>
      </c>
      <c r="BB13" s="8">
        <v>1</v>
      </c>
      <c r="BC13" s="7">
        <v>1</v>
      </c>
      <c r="BD13" s="8"/>
      <c r="BE13" s="8">
        <v>1</v>
      </c>
      <c r="BF13" s="2">
        <f t="shared" si="3"/>
        <v>14</v>
      </c>
      <c r="BG13" s="19">
        <f t="shared" si="6"/>
        <v>0</v>
      </c>
      <c r="BH13" s="19">
        <f t="shared" si="7"/>
        <v>5</v>
      </c>
      <c r="BI13" s="58">
        <v>0.03</v>
      </c>
      <c r="BJ13" s="7">
        <f t="shared" si="4"/>
        <v>12</v>
      </c>
      <c r="BK13" s="9">
        <f t="shared" si="5"/>
        <v>0.13846153846153847</v>
      </c>
      <c r="BL13" s="2">
        <f t="shared" si="10"/>
        <v>14</v>
      </c>
      <c r="BM13" s="39">
        <f t="shared" si="8"/>
        <v>0.15</v>
      </c>
      <c r="BN13" s="52">
        <f t="shared" si="9"/>
        <v>0.3</v>
      </c>
      <c r="BO13" s="19">
        <v>60</v>
      </c>
      <c r="BP13" s="62">
        <f t="shared" si="0"/>
        <v>0.8571428571428571</v>
      </c>
      <c r="BQ13" s="45">
        <f t="shared" si="1"/>
        <v>0.89999999999999991</v>
      </c>
      <c r="BR13" s="2">
        <v>5</v>
      </c>
      <c r="BS13" s="2"/>
      <c r="BT13" s="62">
        <f t="shared" si="2"/>
        <v>0</v>
      </c>
      <c r="BU13" s="45"/>
      <c r="BV13" s="2"/>
    </row>
    <row r="14" spans="1:74">
      <c r="A14" s="2">
        <v>12</v>
      </c>
      <c r="B14" s="2">
        <v>364747</v>
      </c>
      <c r="C14" s="1">
        <v>1</v>
      </c>
      <c r="D14" s="8"/>
      <c r="E14" s="19">
        <v>0</v>
      </c>
      <c r="F14" s="7">
        <v>1</v>
      </c>
      <c r="G14" s="8"/>
      <c r="H14" s="8">
        <v>0</v>
      </c>
      <c r="I14" s="19"/>
      <c r="J14" s="7">
        <v>0</v>
      </c>
      <c r="K14" s="8"/>
      <c r="L14" s="8"/>
      <c r="M14" s="19"/>
      <c r="N14" s="7">
        <v>1</v>
      </c>
      <c r="O14" s="8"/>
      <c r="P14" s="8">
        <v>0</v>
      </c>
      <c r="Q14" s="19">
        <v>1</v>
      </c>
      <c r="R14" s="7">
        <v>1</v>
      </c>
      <c r="S14" s="8"/>
      <c r="T14" s="8">
        <v>1</v>
      </c>
      <c r="U14" s="19">
        <v>1</v>
      </c>
      <c r="V14" s="7">
        <v>1</v>
      </c>
      <c r="W14" s="8"/>
      <c r="X14" s="8">
        <v>0</v>
      </c>
      <c r="Y14" s="19">
        <v>0</v>
      </c>
      <c r="Z14" s="7">
        <v>1</v>
      </c>
      <c r="AA14" s="8"/>
      <c r="AB14" s="8">
        <v>0</v>
      </c>
      <c r="AC14" s="19">
        <v>1</v>
      </c>
      <c r="AD14" s="7">
        <v>1</v>
      </c>
      <c r="AE14" s="8"/>
      <c r="AF14" s="8">
        <v>0</v>
      </c>
      <c r="AG14" s="19">
        <v>1</v>
      </c>
      <c r="AH14" s="7">
        <v>1</v>
      </c>
      <c r="AI14" s="8"/>
      <c r="AJ14" s="8">
        <v>1</v>
      </c>
      <c r="AK14" s="19"/>
      <c r="AL14" s="7">
        <v>0</v>
      </c>
      <c r="AM14" s="8"/>
      <c r="AN14" s="8"/>
      <c r="AO14" s="19">
        <v>1</v>
      </c>
      <c r="AP14" s="7">
        <v>1</v>
      </c>
      <c r="AQ14" s="8"/>
      <c r="AR14" s="8">
        <v>1</v>
      </c>
      <c r="AS14" s="19"/>
      <c r="AT14" s="7">
        <v>1</v>
      </c>
      <c r="AU14" s="8"/>
      <c r="AV14" s="8">
        <v>1</v>
      </c>
      <c r="AW14" s="8">
        <v>1</v>
      </c>
      <c r="AX14" s="19">
        <v>1</v>
      </c>
      <c r="AY14" s="1">
        <v>1</v>
      </c>
      <c r="AZ14" s="8"/>
      <c r="BA14" s="8">
        <v>0</v>
      </c>
      <c r="BB14" s="8"/>
      <c r="BC14" s="7">
        <v>1</v>
      </c>
      <c r="BD14" s="8"/>
      <c r="BE14" s="8">
        <v>0</v>
      </c>
      <c r="BF14" s="2">
        <f t="shared" si="3"/>
        <v>12</v>
      </c>
      <c r="BG14" s="19">
        <f t="shared" si="6"/>
        <v>2</v>
      </c>
      <c r="BH14" s="19">
        <f>SUM(D14,G14,K14,O14,S14,W14,AA14,AE14,AI14,AM14,AQ14,AU14,AZ14,BD14)</f>
        <v>0</v>
      </c>
      <c r="BI14" s="8"/>
      <c r="BJ14" s="7">
        <f t="shared" si="4"/>
        <v>4</v>
      </c>
      <c r="BK14" s="9">
        <f t="shared" si="5"/>
        <v>4.6153846153846156E-2</v>
      </c>
      <c r="BL14" s="2">
        <f t="shared" si="10"/>
        <v>7</v>
      </c>
      <c r="BM14" s="39">
        <f t="shared" si="8"/>
        <v>7.4999999999999997E-2</v>
      </c>
      <c r="BN14" s="52">
        <f t="shared" si="9"/>
        <v>0.12115384615384615</v>
      </c>
      <c r="BO14" s="19">
        <v>7</v>
      </c>
      <c r="BP14" s="62">
        <f t="shared" si="0"/>
        <v>0.1</v>
      </c>
      <c r="BQ14" s="45">
        <f t="shared" si="1"/>
        <v>0.19115384615384617</v>
      </c>
      <c r="BR14" s="2">
        <v>2</v>
      </c>
      <c r="BS14" s="2"/>
      <c r="BT14" s="62">
        <f t="shared" si="2"/>
        <v>0</v>
      </c>
      <c r="BU14" s="45">
        <f t="shared" si="11"/>
        <v>0.12115384615384615</v>
      </c>
      <c r="BV14" s="69" t="s">
        <v>62</v>
      </c>
    </row>
    <row r="15" spans="1:74">
      <c r="A15" s="25">
        <v>13</v>
      </c>
      <c r="B15" s="2">
        <v>361636</v>
      </c>
      <c r="C15" s="1">
        <v>0</v>
      </c>
      <c r="D15" s="8"/>
      <c r="E15" s="19">
        <v>1</v>
      </c>
      <c r="F15" s="7">
        <v>1</v>
      </c>
      <c r="G15" s="8"/>
      <c r="H15" s="8">
        <v>0</v>
      </c>
      <c r="I15" s="19"/>
      <c r="J15" s="7">
        <v>0</v>
      </c>
      <c r="K15" s="8"/>
      <c r="L15" s="8"/>
      <c r="M15" s="19">
        <v>1</v>
      </c>
      <c r="N15" s="7">
        <v>1</v>
      </c>
      <c r="O15" s="8"/>
      <c r="P15" s="8">
        <v>0</v>
      </c>
      <c r="Q15" s="19">
        <v>1</v>
      </c>
      <c r="R15" s="7">
        <v>1</v>
      </c>
      <c r="S15" s="8"/>
      <c r="T15" s="8">
        <v>1</v>
      </c>
      <c r="U15" s="19">
        <v>1</v>
      </c>
      <c r="V15" s="7">
        <v>1</v>
      </c>
      <c r="W15" s="8"/>
      <c r="X15" s="8">
        <v>1</v>
      </c>
      <c r="Y15" s="19">
        <v>1</v>
      </c>
      <c r="Z15" s="7">
        <v>1</v>
      </c>
      <c r="AA15" s="8"/>
      <c r="AB15" s="8">
        <v>1</v>
      </c>
      <c r="AC15" s="19">
        <v>1</v>
      </c>
      <c r="AD15" s="7">
        <v>1</v>
      </c>
      <c r="AE15" s="8"/>
      <c r="AF15" s="8">
        <v>1</v>
      </c>
      <c r="AG15" s="19">
        <v>1</v>
      </c>
      <c r="AH15" s="7">
        <v>1</v>
      </c>
      <c r="AI15" s="8"/>
      <c r="AJ15" s="8">
        <v>1</v>
      </c>
      <c r="AK15" s="19"/>
      <c r="AL15" s="7">
        <v>1</v>
      </c>
      <c r="AM15" s="8"/>
      <c r="AN15" s="8">
        <v>0</v>
      </c>
      <c r="AO15" s="19">
        <v>1</v>
      </c>
      <c r="AP15" s="7">
        <v>1</v>
      </c>
      <c r="AQ15" s="8">
        <v>1</v>
      </c>
      <c r="AR15" s="8">
        <v>1</v>
      </c>
      <c r="AS15" s="19"/>
      <c r="AT15" s="7">
        <v>1</v>
      </c>
      <c r="AU15" s="8">
        <v>1</v>
      </c>
      <c r="AV15" s="8">
        <v>0</v>
      </c>
      <c r="AW15" s="8"/>
      <c r="AX15" s="19"/>
      <c r="AY15" s="1">
        <v>1</v>
      </c>
      <c r="AZ15" s="8"/>
      <c r="BA15" s="8"/>
      <c r="BB15" s="8"/>
      <c r="BC15" s="7">
        <v>1</v>
      </c>
      <c r="BD15" s="8"/>
      <c r="BE15" s="8">
        <v>1</v>
      </c>
      <c r="BF15" s="2">
        <f t="shared" si="3"/>
        <v>12</v>
      </c>
      <c r="BG15" s="19">
        <f t="shared" si="6"/>
        <v>2</v>
      </c>
      <c r="BH15" s="19">
        <f t="shared" si="7"/>
        <v>2</v>
      </c>
      <c r="BI15" s="58">
        <v>0.01</v>
      </c>
      <c r="BJ15" s="7">
        <f t="shared" si="4"/>
        <v>7</v>
      </c>
      <c r="BK15" s="9">
        <f t="shared" si="5"/>
        <v>8.076923076923076E-2</v>
      </c>
      <c r="BL15" s="2">
        <f>SUM(E15,I15,M15,Q15,U15,Y15,AC15,AG15,AK15,AO15,AS15,AX15,BB15,AW15)</f>
        <v>8</v>
      </c>
      <c r="BM15" s="39">
        <f t="shared" si="8"/>
        <v>8.5714285714285715E-2</v>
      </c>
      <c r="BN15" s="52">
        <f t="shared" si="9"/>
        <v>0.17648351648351646</v>
      </c>
      <c r="BO15" s="19">
        <v>64</v>
      </c>
      <c r="BP15" s="62">
        <f t="shared" si="0"/>
        <v>0.91428571428571426</v>
      </c>
      <c r="BQ15" s="45">
        <f t="shared" si="1"/>
        <v>0.81648351648351647</v>
      </c>
      <c r="BR15" s="2">
        <v>4.5</v>
      </c>
      <c r="BS15" s="2"/>
      <c r="BT15" s="62">
        <f t="shared" si="2"/>
        <v>0</v>
      </c>
      <c r="BU15" s="45"/>
      <c r="BV15" s="2"/>
    </row>
    <row r="16" spans="1:74">
      <c r="A16" s="2">
        <v>14</v>
      </c>
      <c r="B16" s="2">
        <v>361154</v>
      </c>
      <c r="C16" s="1">
        <v>1</v>
      </c>
      <c r="D16" s="8"/>
      <c r="E16" s="19">
        <v>1</v>
      </c>
      <c r="F16" s="7">
        <v>1</v>
      </c>
      <c r="G16" s="8">
        <v>2</v>
      </c>
      <c r="H16" s="8">
        <v>1</v>
      </c>
      <c r="I16" s="19">
        <v>1</v>
      </c>
      <c r="J16" s="7">
        <v>1</v>
      </c>
      <c r="K16" s="8">
        <v>2</v>
      </c>
      <c r="L16" s="8">
        <v>0</v>
      </c>
      <c r="M16" s="19">
        <v>1</v>
      </c>
      <c r="N16" s="7">
        <v>1</v>
      </c>
      <c r="O16" s="8">
        <v>1</v>
      </c>
      <c r="P16" s="8">
        <v>1</v>
      </c>
      <c r="Q16" s="19">
        <v>1</v>
      </c>
      <c r="R16" s="7">
        <v>1</v>
      </c>
      <c r="S16" s="8">
        <v>1</v>
      </c>
      <c r="T16" s="8">
        <v>1</v>
      </c>
      <c r="U16" s="19">
        <v>1</v>
      </c>
      <c r="V16" s="7">
        <v>1</v>
      </c>
      <c r="W16" s="8">
        <v>1</v>
      </c>
      <c r="X16" s="8">
        <v>1</v>
      </c>
      <c r="Y16" s="19">
        <v>1</v>
      </c>
      <c r="Z16" s="7">
        <v>1</v>
      </c>
      <c r="AA16" s="8">
        <v>1</v>
      </c>
      <c r="AB16" s="8">
        <v>1</v>
      </c>
      <c r="AC16" s="19">
        <v>1</v>
      </c>
      <c r="AD16" s="7">
        <v>1</v>
      </c>
      <c r="AE16" s="8">
        <v>1</v>
      </c>
      <c r="AF16" s="8">
        <v>1</v>
      </c>
      <c r="AG16" s="19">
        <v>1</v>
      </c>
      <c r="AH16" s="7">
        <v>1</v>
      </c>
      <c r="AI16" s="8">
        <v>1</v>
      </c>
      <c r="AJ16" s="8">
        <v>1</v>
      </c>
      <c r="AK16" s="19">
        <v>1</v>
      </c>
      <c r="AL16" s="7">
        <v>1</v>
      </c>
      <c r="AM16" s="8">
        <v>1</v>
      </c>
      <c r="AN16" s="8">
        <v>1</v>
      </c>
      <c r="AO16" s="19">
        <v>1</v>
      </c>
      <c r="AP16" s="7">
        <v>1</v>
      </c>
      <c r="AQ16" s="8"/>
      <c r="AR16" s="8">
        <v>1</v>
      </c>
      <c r="AS16" s="19">
        <v>1</v>
      </c>
      <c r="AT16" s="7">
        <v>1</v>
      </c>
      <c r="AU16" s="8"/>
      <c r="AV16" s="8">
        <v>1</v>
      </c>
      <c r="AW16" s="8">
        <v>1</v>
      </c>
      <c r="AX16" s="19">
        <v>1</v>
      </c>
      <c r="AY16" s="1">
        <v>1</v>
      </c>
      <c r="AZ16" s="8"/>
      <c r="BA16" s="8">
        <v>1</v>
      </c>
      <c r="BB16" s="8">
        <v>1</v>
      </c>
      <c r="BC16" s="7">
        <v>1</v>
      </c>
      <c r="BD16" s="8"/>
      <c r="BE16" s="8">
        <v>1</v>
      </c>
      <c r="BF16" s="2">
        <f t="shared" si="3"/>
        <v>14</v>
      </c>
      <c r="BG16" s="19">
        <f t="shared" si="6"/>
        <v>0</v>
      </c>
      <c r="BH16" s="19">
        <f t="shared" si="7"/>
        <v>11</v>
      </c>
      <c r="BI16" s="58">
        <v>0.05</v>
      </c>
      <c r="BJ16" s="7">
        <f t="shared" si="4"/>
        <v>12</v>
      </c>
      <c r="BK16" s="9">
        <f t="shared" si="5"/>
        <v>0.13846153846153847</v>
      </c>
      <c r="BL16" s="2">
        <f t="shared" si="10"/>
        <v>14</v>
      </c>
      <c r="BM16" s="39">
        <f t="shared" si="8"/>
        <v>0.15</v>
      </c>
      <c r="BN16" s="52">
        <f t="shared" si="9"/>
        <v>0.3</v>
      </c>
      <c r="BO16" s="19">
        <v>63.5</v>
      </c>
      <c r="BP16" s="62">
        <f t="shared" si="0"/>
        <v>0.90714285714285714</v>
      </c>
      <c r="BQ16" s="45">
        <f t="shared" si="1"/>
        <v>0.93500000000000005</v>
      </c>
      <c r="BR16" s="2">
        <v>5</v>
      </c>
      <c r="BS16" s="2"/>
      <c r="BT16" s="62">
        <f t="shared" si="2"/>
        <v>0</v>
      </c>
      <c r="BU16" s="45"/>
      <c r="BV16" s="2"/>
    </row>
    <row r="17" spans="1:74">
      <c r="A17" s="2">
        <v>15</v>
      </c>
      <c r="B17" s="2">
        <v>368966</v>
      </c>
      <c r="C17" s="1">
        <v>1</v>
      </c>
      <c r="D17" s="8"/>
      <c r="E17" s="19">
        <v>1</v>
      </c>
      <c r="F17" s="7">
        <v>1</v>
      </c>
      <c r="G17" s="8"/>
      <c r="H17" s="8">
        <v>0</v>
      </c>
      <c r="I17" s="19">
        <v>1</v>
      </c>
      <c r="J17" s="7">
        <v>1</v>
      </c>
      <c r="K17" s="8"/>
      <c r="L17" s="8">
        <v>0</v>
      </c>
      <c r="M17" s="19">
        <v>1</v>
      </c>
      <c r="N17" s="7">
        <v>1</v>
      </c>
      <c r="O17" s="8"/>
      <c r="P17" s="8">
        <v>1</v>
      </c>
      <c r="Q17" s="19">
        <v>1</v>
      </c>
      <c r="R17" s="7">
        <v>1</v>
      </c>
      <c r="S17" s="8"/>
      <c r="T17" s="8">
        <v>1</v>
      </c>
      <c r="U17" s="19">
        <v>1</v>
      </c>
      <c r="V17" s="7">
        <v>1</v>
      </c>
      <c r="W17" s="8"/>
      <c r="X17" s="8">
        <v>1</v>
      </c>
      <c r="Y17" s="19">
        <v>1</v>
      </c>
      <c r="Z17" s="7">
        <v>1</v>
      </c>
      <c r="AA17" s="8"/>
      <c r="AB17" s="8">
        <v>1</v>
      </c>
      <c r="AC17" s="19">
        <v>1</v>
      </c>
      <c r="AD17" s="7">
        <v>1</v>
      </c>
      <c r="AE17" s="8"/>
      <c r="AF17" s="8">
        <v>1</v>
      </c>
      <c r="AG17" s="19">
        <v>1</v>
      </c>
      <c r="AH17" s="7">
        <v>1</v>
      </c>
      <c r="AI17" s="8"/>
      <c r="AJ17" s="8">
        <v>1</v>
      </c>
      <c r="AK17" s="19">
        <v>1</v>
      </c>
      <c r="AL17" s="7">
        <v>1</v>
      </c>
      <c r="AM17" s="8"/>
      <c r="AN17" s="8">
        <v>1</v>
      </c>
      <c r="AO17" s="19">
        <v>1</v>
      </c>
      <c r="AP17" s="7">
        <v>1</v>
      </c>
      <c r="AQ17" s="8"/>
      <c r="AR17" s="8">
        <v>1</v>
      </c>
      <c r="AS17" s="19">
        <v>1</v>
      </c>
      <c r="AT17" s="7">
        <v>1</v>
      </c>
      <c r="AU17" s="8"/>
      <c r="AV17" s="8">
        <v>1</v>
      </c>
      <c r="AW17" s="8">
        <v>1</v>
      </c>
      <c r="AX17" s="19">
        <v>1</v>
      </c>
      <c r="AY17" s="1">
        <v>1</v>
      </c>
      <c r="AZ17" s="8"/>
      <c r="BA17" s="8">
        <v>1</v>
      </c>
      <c r="BB17" s="8">
        <v>1</v>
      </c>
      <c r="BC17" s="7">
        <v>1</v>
      </c>
      <c r="BD17" s="8"/>
      <c r="BE17" s="8">
        <v>1</v>
      </c>
      <c r="BF17" s="2">
        <f t="shared" si="3"/>
        <v>14</v>
      </c>
      <c r="BG17" s="19">
        <f t="shared" si="6"/>
        <v>0</v>
      </c>
      <c r="BH17" s="19">
        <f t="shared" si="7"/>
        <v>0</v>
      </c>
      <c r="BI17" s="8"/>
      <c r="BJ17" s="7">
        <f t="shared" si="4"/>
        <v>11</v>
      </c>
      <c r="BK17" s="9">
        <f t="shared" si="5"/>
        <v>0.12692307692307692</v>
      </c>
      <c r="BL17" s="2">
        <f t="shared" si="10"/>
        <v>14</v>
      </c>
      <c r="BM17" s="39">
        <f t="shared" si="8"/>
        <v>0.15</v>
      </c>
      <c r="BN17" s="52">
        <f t="shared" si="9"/>
        <v>0.27692307692307694</v>
      </c>
      <c r="BO17" s="19">
        <v>61</v>
      </c>
      <c r="BP17" s="62">
        <f t="shared" si="0"/>
        <v>0.87142857142857144</v>
      </c>
      <c r="BQ17" s="45">
        <f t="shared" si="1"/>
        <v>0.88692307692307693</v>
      </c>
      <c r="BR17" s="2">
        <v>4.5</v>
      </c>
      <c r="BS17" s="2"/>
      <c r="BT17" s="62">
        <f t="shared" si="2"/>
        <v>0</v>
      </c>
      <c r="BU17" s="45"/>
      <c r="BV17" s="2"/>
    </row>
    <row r="18" spans="1:74" s="70" customFormat="1">
      <c r="A18" s="69">
        <v>16</v>
      </c>
      <c r="B18" s="69">
        <v>348536</v>
      </c>
      <c r="C18" s="70">
        <v>0</v>
      </c>
      <c r="D18" s="53"/>
      <c r="E18" s="57"/>
      <c r="F18" s="46">
        <v>1</v>
      </c>
      <c r="G18" s="53"/>
      <c r="H18" s="53"/>
      <c r="I18" s="57"/>
      <c r="J18" s="46">
        <v>1</v>
      </c>
      <c r="K18" s="53"/>
      <c r="L18" s="53"/>
      <c r="M18" s="57"/>
      <c r="N18" s="46">
        <v>0</v>
      </c>
      <c r="O18" s="53"/>
      <c r="P18" s="53"/>
      <c r="Q18" s="57"/>
      <c r="R18" s="46">
        <v>0</v>
      </c>
      <c r="S18" s="53"/>
      <c r="T18" s="53"/>
      <c r="U18" s="57"/>
      <c r="V18" s="46">
        <v>0</v>
      </c>
      <c r="W18" s="53"/>
      <c r="X18" s="53"/>
      <c r="Y18" s="57"/>
      <c r="Z18" s="46">
        <v>0</v>
      </c>
      <c r="AA18" s="53"/>
      <c r="AB18" s="53"/>
      <c r="AC18" s="57"/>
      <c r="AD18" s="46">
        <v>0</v>
      </c>
      <c r="AE18" s="53"/>
      <c r="AF18" s="53"/>
      <c r="AG18" s="57"/>
      <c r="AH18" s="46">
        <v>0</v>
      </c>
      <c r="AI18" s="53"/>
      <c r="AJ18" s="53"/>
      <c r="AK18" s="57"/>
      <c r="AL18" s="46">
        <v>0</v>
      </c>
      <c r="AM18" s="53"/>
      <c r="AN18" s="53"/>
      <c r="AO18" s="57"/>
      <c r="AP18" s="46">
        <v>0</v>
      </c>
      <c r="AQ18" s="53"/>
      <c r="AR18" s="53"/>
      <c r="AS18" s="57"/>
      <c r="AT18" s="46">
        <v>0</v>
      </c>
      <c r="AU18" s="53"/>
      <c r="AV18" s="53"/>
      <c r="AW18" s="53"/>
      <c r="AX18" s="57"/>
      <c r="AY18" s="70">
        <v>0</v>
      </c>
      <c r="AZ18" s="53"/>
      <c r="BA18" s="53"/>
      <c r="BB18" s="53"/>
      <c r="BC18" s="46">
        <v>0</v>
      </c>
      <c r="BD18" s="53"/>
      <c r="BE18" s="53"/>
      <c r="BF18" s="69">
        <f t="shared" si="3"/>
        <v>2</v>
      </c>
      <c r="BG18" s="57">
        <f t="shared" si="6"/>
        <v>12</v>
      </c>
      <c r="BH18" s="57">
        <f t="shared" si="7"/>
        <v>0</v>
      </c>
      <c r="BI18" s="53"/>
      <c r="BJ18" s="46">
        <f t="shared" si="4"/>
        <v>0</v>
      </c>
      <c r="BK18" s="71">
        <f t="shared" si="5"/>
        <v>0</v>
      </c>
      <c r="BL18" s="69">
        <f t="shared" si="10"/>
        <v>0</v>
      </c>
      <c r="BM18" s="72">
        <f t="shared" si="8"/>
        <v>0</v>
      </c>
      <c r="BN18" s="73">
        <f t="shared" si="9"/>
        <v>0</v>
      </c>
      <c r="BO18" s="57"/>
      <c r="BP18" s="74">
        <f t="shared" si="0"/>
        <v>0</v>
      </c>
      <c r="BQ18" s="75">
        <f t="shared" si="1"/>
        <v>0</v>
      </c>
      <c r="BR18" s="69" t="s">
        <v>62</v>
      </c>
      <c r="BS18" s="69"/>
      <c r="BT18" s="74">
        <f t="shared" si="2"/>
        <v>0</v>
      </c>
      <c r="BU18" s="75"/>
      <c r="BV18" s="69" t="s">
        <v>62</v>
      </c>
    </row>
    <row r="19" spans="1:74" s="70" customFormat="1">
      <c r="A19" s="76">
        <v>17</v>
      </c>
      <c r="B19" s="69">
        <v>361318</v>
      </c>
      <c r="C19" s="70">
        <v>1</v>
      </c>
      <c r="D19" s="53"/>
      <c r="E19" s="57"/>
      <c r="F19" s="46">
        <v>0</v>
      </c>
      <c r="G19" s="53"/>
      <c r="H19" s="53"/>
      <c r="I19" s="57"/>
      <c r="J19" s="46">
        <v>0</v>
      </c>
      <c r="K19" s="53"/>
      <c r="L19" s="53"/>
      <c r="M19" s="57"/>
      <c r="N19" s="46">
        <v>0</v>
      </c>
      <c r="O19" s="53"/>
      <c r="P19" s="53"/>
      <c r="Q19" s="57"/>
      <c r="R19" s="46">
        <v>0</v>
      </c>
      <c r="S19" s="53"/>
      <c r="T19" s="53"/>
      <c r="U19" s="57"/>
      <c r="V19" s="46">
        <v>0</v>
      </c>
      <c r="W19" s="53"/>
      <c r="X19" s="53"/>
      <c r="Y19" s="57"/>
      <c r="Z19" s="46">
        <v>0</v>
      </c>
      <c r="AA19" s="53"/>
      <c r="AB19" s="53"/>
      <c r="AC19" s="57"/>
      <c r="AD19" s="46">
        <v>0</v>
      </c>
      <c r="AE19" s="53"/>
      <c r="AF19" s="53"/>
      <c r="AG19" s="57"/>
      <c r="AH19" s="46">
        <v>0</v>
      </c>
      <c r="AI19" s="53"/>
      <c r="AJ19" s="53"/>
      <c r="AK19" s="57"/>
      <c r="AL19" s="46">
        <v>0</v>
      </c>
      <c r="AM19" s="53"/>
      <c r="AN19" s="53"/>
      <c r="AO19" s="57"/>
      <c r="AP19" s="46">
        <v>0</v>
      </c>
      <c r="AQ19" s="53"/>
      <c r="AR19" s="53"/>
      <c r="AS19" s="57"/>
      <c r="AT19" s="46">
        <v>0</v>
      </c>
      <c r="AU19" s="53"/>
      <c r="AV19" s="53"/>
      <c r="AW19" s="53"/>
      <c r="AX19" s="57"/>
      <c r="AY19" s="70">
        <v>0</v>
      </c>
      <c r="AZ19" s="53"/>
      <c r="BA19" s="53"/>
      <c r="BB19" s="53"/>
      <c r="BC19" s="46">
        <v>0</v>
      </c>
      <c r="BD19" s="53"/>
      <c r="BE19" s="53"/>
      <c r="BF19" s="69">
        <f t="shared" si="3"/>
        <v>1</v>
      </c>
      <c r="BG19" s="57">
        <f t="shared" si="6"/>
        <v>13</v>
      </c>
      <c r="BH19" s="57">
        <f t="shared" si="7"/>
        <v>0</v>
      </c>
      <c r="BI19" s="53"/>
      <c r="BJ19" s="46">
        <f t="shared" si="4"/>
        <v>0</v>
      </c>
      <c r="BK19" s="71">
        <f t="shared" si="5"/>
        <v>0</v>
      </c>
      <c r="BL19" s="69">
        <f t="shared" si="10"/>
        <v>0</v>
      </c>
      <c r="BM19" s="72">
        <f t="shared" si="8"/>
        <v>0</v>
      </c>
      <c r="BN19" s="73">
        <f t="shared" si="9"/>
        <v>0</v>
      </c>
      <c r="BO19" s="57"/>
      <c r="BP19" s="74">
        <f t="shared" si="0"/>
        <v>0</v>
      </c>
      <c r="BQ19" s="75">
        <f t="shared" si="1"/>
        <v>0</v>
      </c>
      <c r="BR19" s="69" t="s">
        <v>62</v>
      </c>
      <c r="BS19" s="69"/>
      <c r="BT19" s="74">
        <f t="shared" si="2"/>
        <v>0</v>
      </c>
      <c r="BU19" s="75"/>
      <c r="BV19" s="69" t="s">
        <v>62</v>
      </c>
    </row>
    <row r="20" spans="1:74">
      <c r="A20" s="2">
        <v>18</v>
      </c>
      <c r="B20" s="2">
        <v>363596</v>
      </c>
      <c r="C20" s="1">
        <v>1</v>
      </c>
      <c r="E20" s="19"/>
      <c r="F20" s="1">
        <v>1</v>
      </c>
      <c r="I20" s="19">
        <v>1</v>
      </c>
      <c r="J20" s="1">
        <v>1</v>
      </c>
      <c r="L20" s="1">
        <v>0</v>
      </c>
      <c r="M20" s="19">
        <v>1</v>
      </c>
      <c r="N20" s="7">
        <v>1</v>
      </c>
      <c r="O20" s="8"/>
      <c r="P20" s="8">
        <v>0</v>
      </c>
      <c r="Q20" s="19">
        <v>1</v>
      </c>
      <c r="R20" s="7">
        <v>1</v>
      </c>
      <c r="S20" s="8">
        <v>2</v>
      </c>
      <c r="T20" s="8">
        <v>0</v>
      </c>
      <c r="U20" s="19">
        <v>1</v>
      </c>
      <c r="V20" s="7">
        <v>1</v>
      </c>
      <c r="W20" s="8">
        <v>2</v>
      </c>
      <c r="X20" s="8">
        <v>0</v>
      </c>
      <c r="Y20" s="19">
        <v>1</v>
      </c>
      <c r="Z20" s="7">
        <v>1</v>
      </c>
      <c r="AA20" s="8">
        <v>1</v>
      </c>
      <c r="AB20" s="8">
        <v>0</v>
      </c>
      <c r="AC20" s="19">
        <v>1</v>
      </c>
      <c r="AD20" s="7">
        <v>1</v>
      </c>
      <c r="AE20" s="8">
        <v>2</v>
      </c>
      <c r="AF20" s="8">
        <v>0</v>
      </c>
      <c r="AG20" s="19">
        <v>1</v>
      </c>
      <c r="AH20" s="7">
        <v>1</v>
      </c>
      <c r="AI20" s="8"/>
      <c r="AJ20" s="8">
        <v>1</v>
      </c>
      <c r="AK20" s="19">
        <v>1</v>
      </c>
      <c r="AL20" s="7">
        <v>1</v>
      </c>
      <c r="AM20" s="8">
        <v>1</v>
      </c>
      <c r="AN20" s="8">
        <v>1</v>
      </c>
      <c r="AO20" s="19">
        <v>1</v>
      </c>
      <c r="AP20" s="7">
        <v>1</v>
      </c>
      <c r="AQ20" s="8"/>
      <c r="AR20" s="8">
        <v>0</v>
      </c>
      <c r="AS20" s="19"/>
      <c r="AT20" s="7">
        <v>0</v>
      </c>
      <c r="AU20" s="8"/>
      <c r="AV20" s="8"/>
      <c r="AW20" s="8">
        <v>1</v>
      </c>
      <c r="AX20" s="19">
        <v>1</v>
      </c>
      <c r="AY20" s="1">
        <v>1</v>
      </c>
      <c r="AZ20" s="8"/>
      <c r="BA20" s="8">
        <v>0</v>
      </c>
      <c r="BB20" s="8">
        <v>1</v>
      </c>
      <c r="BC20" s="7">
        <v>1</v>
      </c>
      <c r="BD20" s="8"/>
      <c r="BE20" s="8">
        <v>0</v>
      </c>
      <c r="BF20" s="2">
        <f t="shared" si="3"/>
        <v>13</v>
      </c>
      <c r="BG20" s="19">
        <f t="shared" si="6"/>
        <v>1</v>
      </c>
      <c r="BH20" s="19">
        <f t="shared" si="7"/>
        <v>8</v>
      </c>
      <c r="BI20" s="58">
        <v>0.04</v>
      </c>
      <c r="BJ20" s="7">
        <f t="shared" si="4"/>
        <v>2</v>
      </c>
      <c r="BK20" s="9">
        <f t="shared" si="5"/>
        <v>2.3076923076923078E-2</v>
      </c>
      <c r="BL20" s="2">
        <f t="shared" si="10"/>
        <v>12</v>
      </c>
      <c r="BM20" s="39">
        <f t="shared" si="8"/>
        <v>0.12857142857142856</v>
      </c>
      <c r="BN20" s="52">
        <f t="shared" si="9"/>
        <v>0.19164835164835164</v>
      </c>
      <c r="BO20" s="19">
        <v>30.5</v>
      </c>
      <c r="BP20" s="62">
        <f t="shared" si="0"/>
        <v>0.43571428571428572</v>
      </c>
      <c r="BQ20" s="45">
        <f t="shared" si="1"/>
        <v>0.49664835164835164</v>
      </c>
      <c r="BR20" s="2">
        <v>2</v>
      </c>
      <c r="BS20" s="2">
        <v>19.25</v>
      </c>
      <c r="BT20" s="62">
        <f t="shared" si="2"/>
        <v>0.27500000000000002</v>
      </c>
      <c r="BU20" s="45">
        <f t="shared" si="11"/>
        <v>0.38414835164835165</v>
      </c>
      <c r="BV20" s="2">
        <v>2</v>
      </c>
    </row>
    <row r="21" spans="1:74">
      <c r="A21" s="2">
        <v>19</v>
      </c>
      <c r="B21" s="2">
        <v>361362</v>
      </c>
      <c r="C21" s="1">
        <v>1</v>
      </c>
      <c r="D21" s="8"/>
      <c r="E21" s="19">
        <v>1</v>
      </c>
      <c r="F21" s="7">
        <v>1</v>
      </c>
      <c r="G21" s="8">
        <v>2</v>
      </c>
      <c r="H21" s="8">
        <v>1</v>
      </c>
      <c r="I21" s="19">
        <v>1</v>
      </c>
      <c r="J21" s="7">
        <v>1</v>
      </c>
      <c r="K21" s="8">
        <v>2</v>
      </c>
      <c r="L21" s="8">
        <v>0</v>
      </c>
      <c r="M21" s="19">
        <v>1</v>
      </c>
      <c r="N21" s="7">
        <v>1</v>
      </c>
      <c r="O21" s="8">
        <v>1</v>
      </c>
      <c r="P21" s="8">
        <v>1</v>
      </c>
      <c r="Q21" s="19">
        <v>1</v>
      </c>
      <c r="R21" s="7">
        <v>1</v>
      </c>
      <c r="S21" s="8">
        <v>2</v>
      </c>
      <c r="T21" s="8">
        <v>1</v>
      </c>
      <c r="U21" s="19">
        <v>1</v>
      </c>
      <c r="V21" s="7">
        <v>1</v>
      </c>
      <c r="W21" s="8">
        <v>1</v>
      </c>
      <c r="X21" s="8">
        <v>1</v>
      </c>
      <c r="Y21" s="19">
        <v>1</v>
      </c>
      <c r="Z21" s="7">
        <v>1</v>
      </c>
      <c r="AA21" s="8">
        <v>2</v>
      </c>
      <c r="AB21" s="8">
        <v>1</v>
      </c>
      <c r="AC21" s="19">
        <v>1</v>
      </c>
      <c r="AD21" s="7">
        <v>1</v>
      </c>
      <c r="AE21" s="8">
        <v>1</v>
      </c>
      <c r="AF21" s="8">
        <v>1</v>
      </c>
      <c r="AG21" s="19">
        <v>1</v>
      </c>
      <c r="AH21" s="7">
        <v>1</v>
      </c>
      <c r="AI21" s="8"/>
      <c r="AJ21" s="8">
        <v>1</v>
      </c>
      <c r="AK21" s="19">
        <v>1</v>
      </c>
      <c r="AL21" s="7">
        <v>1</v>
      </c>
      <c r="AM21" s="8">
        <v>1</v>
      </c>
      <c r="AN21" s="8">
        <v>1</v>
      </c>
      <c r="AO21" s="19">
        <v>1</v>
      </c>
      <c r="AP21" s="7">
        <v>1</v>
      </c>
      <c r="AQ21" s="8"/>
      <c r="AR21" s="8">
        <v>1</v>
      </c>
      <c r="AS21" s="19">
        <v>1</v>
      </c>
      <c r="AT21" s="7">
        <v>1</v>
      </c>
      <c r="AU21" s="8"/>
      <c r="AV21" s="8">
        <v>1</v>
      </c>
      <c r="AW21" s="8">
        <v>1</v>
      </c>
      <c r="AX21" s="19">
        <v>1</v>
      </c>
      <c r="AY21" s="1">
        <v>1</v>
      </c>
      <c r="AZ21" s="8"/>
      <c r="BA21" s="8">
        <v>0</v>
      </c>
      <c r="BB21" s="8">
        <v>1</v>
      </c>
      <c r="BC21" s="7">
        <v>1</v>
      </c>
      <c r="BD21" s="8"/>
      <c r="BE21" s="8">
        <v>1</v>
      </c>
      <c r="BF21" s="2">
        <f t="shared" si="3"/>
        <v>14</v>
      </c>
      <c r="BG21" s="19">
        <f t="shared" si="6"/>
        <v>0</v>
      </c>
      <c r="BH21" s="19">
        <f t="shared" si="7"/>
        <v>12</v>
      </c>
      <c r="BI21" s="58">
        <v>0.05</v>
      </c>
      <c r="BJ21" s="7">
        <f t="shared" si="4"/>
        <v>11</v>
      </c>
      <c r="BK21" s="9">
        <f t="shared" si="5"/>
        <v>0.12692307692307692</v>
      </c>
      <c r="BL21" s="2">
        <f t="shared" si="10"/>
        <v>14</v>
      </c>
      <c r="BM21" s="39">
        <f t="shared" si="8"/>
        <v>0.15</v>
      </c>
      <c r="BN21" s="52">
        <f t="shared" si="9"/>
        <v>0.3</v>
      </c>
      <c r="BO21" s="19">
        <v>64</v>
      </c>
      <c r="BP21" s="62">
        <f t="shared" si="0"/>
        <v>0.91428571428571426</v>
      </c>
      <c r="BQ21" s="45">
        <f t="shared" si="1"/>
        <v>0.94</v>
      </c>
      <c r="BR21" s="2">
        <v>5</v>
      </c>
      <c r="BS21" s="2"/>
      <c r="BT21" s="62">
        <f t="shared" si="2"/>
        <v>0</v>
      </c>
      <c r="BU21" s="45"/>
      <c r="BV21" s="2"/>
    </row>
    <row r="22" spans="1:74" s="70" customFormat="1">
      <c r="A22" s="69">
        <v>20</v>
      </c>
      <c r="B22" s="69">
        <v>348916</v>
      </c>
      <c r="C22" s="70">
        <v>1</v>
      </c>
      <c r="D22" s="53"/>
      <c r="E22" s="57"/>
      <c r="F22" s="46">
        <v>0</v>
      </c>
      <c r="G22" s="53"/>
      <c r="H22" s="53"/>
      <c r="I22" s="57"/>
      <c r="J22" s="46">
        <v>0</v>
      </c>
      <c r="K22" s="53"/>
      <c r="L22" s="53"/>
      <c r="M22" s="57">
        <v>1</v>
      </c>
      <c r="N22" s="46">
        <v>1</v>
      </c>
      <c r="O22" s="53"/>
      <c r="P22" s="53">
        <v>0</v>
      </c>
      <c r="Q22" s="57"/>
      <c r="R22" s="46">
        <v>0</v>
      </c>
      <c r="S22" s="53"/>
      <c r="T22" s="53"/>
      <c r="U22" s="57"/>
      <c r="V22" s="46">
        <v>0</v>
      </c>
      <c r="W22" s="53"/>
      <c r="X22" s="53"/>
      <c r="Y22" s="57"/>
      <c r="Z22" s="46">
        <v>0</v>
      </c>
      <c r="AA22" s="53"/>
      <c r="AB22" s="53"/>
      <c r="AC22" s="57"/>
      <c r="AD22" s="46">
        <v>0</v>
      </c>
      <c r="AE22" s="53"/>
      <c r="AF22" s="53"/>
      <c r="AG22" s="57"/>
      <c r="AH22" s="46">
        <v>0</v>
      </c>
      <c r="AI22" s="53"/>
      <c r="AJ22" s="53"/>
      <c r="AK22" s="57"/>
      <c r="AL22" s="46">
        <v>0</v>
      </c>
      <c r="AM22" s="53"/>
      <c r="AN22" s="53"/>
      <c r="AO22" s="57"/>
      <c r="AP22" s="46">
        <v>0</v>
      </c>
      <c r="AQ22" s="53"/>
      <c r="AR22" s="53"/>
      <c r="AS22" s="57"/>
      <c r="AT22" s="46">
        <v>0</v>
      </c>
      <c r="AU22" s="53"/>
      <c r="AV22" s="53"/>
      <c r="AW22" s="53"/>
      <c r="AX22" s="57"/>
      <c r="AY22" s="70">
        <v>0</v>
      </c>
      <c r="AZ22" s="53"/>
      <c r="BA22" s="53"/>
      <c r="BB22" s="53"/>
      <c r="BC22" s="46">
        <v>0</v>
      </c>
      <c r="BD22" s="53"/>
      <c r="BE22" s="53"/>
      <c r="BF22" s="69">
        <f t="shared" si="3"/>
        <v>2</v>
      </c>
      <c r="BG22" s="57">
        <f t="shared" si="6"/>
        <v>12</v>
      </c>
      <c r="BH22" s="57">
        <f t="shared" si="7"/>
        <v>0</v>
      </c>
      <c r="BI22" s="53"/>
      <c r="BJ22" s="46">
        <f t="shared" si="4"/>
        <v>0</v>
      </c>
      <c r="BK22" s="71">
        <f t="shared" si="5"/>
        <v>0</v>
      </c>
      <c r="BL22" s="69">
        <f t="shared" si="10"/>
        <v>1</v>
      </c>
      <c r="BM22" s="72">
        <f t="shared" si="8"/>
        <v>1.0714285714285714E-2</v>
      </c>
      <c r="BN22" s="73">
        <f t="shared" si="9"/>
        <v>1.0714285714285714E-2</v>
      </c>
      <c r="BO22" s="57"/>
      <c r="BP22" s="74">
        <f t="shared" si="0"/>
        <v>0</v>
      </c>
      <c r="BQ22" s="75">
        <f t="shared" si="1"/>
        <v>1.0714285714285714E-2</v>
      </c>
      <c r="BR22" s="69" t="s">
        <v>62</v>
      </c>
      <c r="BS22" s="69"/>
      <c r="BT22" s="74">
        <f t="shared" si="2"/>
        <v>0</v>
      </c>
      <c r="BU22" s="75"/>
      <c r="BV22" s="69" t="s">
        <v>62</v>
      </c>
    </row>
    <row r="23" spans="1:74">
      <c r="A23" s="25">
        <v>21</v>
      </c>
      <c r="B23" s="2">
        <v>361692</v>
      </c>
      <c r="C23" s="1">
        <v>1</v>
      </c>
      <c r="D23" s="8"/>
      <c r="E23" s="19"/>
      <c r="F23" s="7">
        <v>1</v>
      </c>
      <c r="G23" s="8"/>
      <c r="H23" s="8">
        <v>0</v>
      </c>
      <c r="I23" s="19"/>
      <c r="J23" s="7">
        <v>1</v>
      </c>
      <c r="K23" s="8"/>
      <c r="L23" s="8"/>
      <c r="M23" s="19">
        <v>1</v>
      </c>
      <c r="N23" s="7">
        <v>1</v>
      </c>
      <c r="O23" s="8"/>
      <c r="P23" s="8">
        <v>0</v>
      </c>
      <c r="Q23" s="19">
        <v>1</v>
      </c>
      <c r="R23" s="7">
        <v>1</v>
      </c>
      <c r="S23" s="8"/>
      <c r="T23" s="8">
        <v>1</v>
      </c>
      <c r="U23" s="19"/>
      <c r="V23" s="7">
        <v>0</v>
      </c>
      <c r="W23" s="8"/>
      <c r="X23" s="8"/>
      <c r="Y23" s="19">
        <v>1</v>
      </c>
      <c r="Z23" s="7">
        <v>1</v>
      </c>
      <c r="AA23" s="8">
        <v>1</v>
      </c>
      <c r="AB23" s="8">
        <v>0</v>
      </c>
      <c r="AC23" s="19"/>
      <c r="AD23" s="7">
        <v>0</v>
      </c>
      <c r="AE23" s="8"/>
      <c r="AF23" s="8"/>
      <c r="AG23" s="19"/>
      <c r="AH23" s="7">
        <v>1</v>
      </c>
      <c r="AI23" s="8"/>
      <c r="AJ23" s="8">
        <v>1</v>
      </c>
      <c r="AK23" s="19"/>
      <c r="AL23" s="7">
        <v>1</v>
      </c>
      <c r="AM23" s="8"/>
      <c r="AN23" s="8">
        <v>0</v>
      </c>
      <c r="AO23" s="19">
        <v>1</v>
      </c>
      <c r="AP23" s="7">
        <v>1</v>
      </c>
      <c r="AQ23" s="8">
        <v>2</v>
      </c>
      <c r="AR23" s="8">
        <v>1</v>
      </c>
      <c r="AS23" s="19">
        <v>1</v>
      </c>
      <c r="AT23" s="7">
        <v>1</v>
      </c>
      <c r="AU23" s="8">
        <v>1</v>
      </c>
      <c r="AV23" s="8">
        <v>1</v>
      </c>
      <c r="AW23" s="8">
        <v>1</v>
      </c>
      <c r="AX23" s="19"/>
      <c r="AY23" s="1">
        <v>1</v>
      </c>
      <c r="AZ23" s="8"/>
      <c r="BA23" s="8">
        <v>1</v>
      </c>
      <c r="BB23" s="8">
        <v>0</v>
      </c>
      <c r="BC23" s="7">
        <v>1</v>
      </c>
      <c r="BD23" s="8">
        <v>2</v>
      </c>
      <c r="BE23" s="8">
        <v>0</v>
      </c>
      <c r="BF23" s="2">
        <f t="shared" si="3"/>
        <v>12</v>
      </c>
      <c r="BG23" s="19">
        <f t="shared" si="6"/>
        <v>2</v>
      </c>
      <c r="BH23" s="19">
        <f t="shared" si="7"/>
        <v>6</v>
      </c>
      <c r="BI23" s="60">
        <v>3.5000000000000003E-2</v>
      </c>
      <c r="BJ23" s="7">
        <f t="shared" si="4"/>
        <v>5</v>
      </c>
      <c r="BK23" s="9">
        <f t="shared" si="5"/>
        <v>5.7692307692307689E-2</v>
      </c>
      <c r="BL23" s="2">
        <f t="shared" si="10"/>
        <v>6</v>
      </c>
      <c r="BM23" s="39">
        <f t="shared" si="8"/>
        <v>6.4285714285714279E-2</v>
      </c>
      <c r="BN23" s="52">
        <f t="shared" si="9"/>
        <v>0.15697802197802196</v>
      </c>
      <c r="BO23" s="19">
        <v>38.5</v>
      </c>
      <c r="BP23" s="62">
        <f t="shared" si="0"/>
        <v>0.55000000000000004</v>
      </c>
      <c r="BQ23" s="45">
        <f t="shared" si="1"/>
        <v>0.54197802197802192</v>
      </c>
      <c r="BR23" s="2">
        <v>3</v>
      </c>
      <c r="BS23" s="2"/>
      <c r="BT23" s="62">
        <f t="shared" si="2"/>
        <v>0</v>
      </c>
      <c r="BU23" s="45"/>
      <c r="BV23" s="2"/>
    </row>
    <row r="24" spans="1:74">
      <c r="A24" s="2">
        <v>22</v>
      </c>
      <c r="B24" s="2">
        <v>356316</v>
      </c>
      <c r="C24" s="1">
        <v>1</v>
      </c>
      <c r="D24" s="8"/>
      <c r="E24" s="19">
        <v>1</v>
      </c>
      <c r="F24" s="7">
        <v>1</v>
      </c>
      <c r="G24" s="8"/>
      <c r="H24" s="8">
        <v>0</v>
      </c>
      <c r="I24" s="19">
        <v>1</v>
      </c>
      <c r="J24" s="7">
        <v>1</v>
      </c>
      <c r="K24" s="8"/>
      <c r="L24" s="8">
        <v>0</v>
      </c>
      <c r="M24" s="19"/>
      <c r="N24" s="7">
        <v>0</v>
      </c>
      <c r="O24" s="8"/>
      <c r="P24" s="8"/>
      <c r="Q24" s="19">
        <v>1</v>
      </c>
      <c r="R24" s="7">
        <v>1</v>
      </c>
      <c r="S24" s="8"/>
      <c r="T24" s="8">
        <v>0</v>
      </c>
      <c r="U24" s="19">
        <v>1</v>
      </c>
      <c r="V24" s="7">
        <v>1</v>
      </c>
      <c r="W24" s="8"/>
      <c r="X24" s="8">
        <v>0</v>
      </c>
      <c r="Y24" s="19">
        <v>1</v>
      </c>
      <c r="Z24" s="7">
        <v>1</v>
      </c>
      <c r="AA24" s="8"/>
      <c r="AB24" s="8">
        <v>0</v>
      </c>
      <c r="AC24" s="19">
        <v>1</v>
      </c>
      <c r="AD24" s="7">
        <v>1</v>
      </c>
      <c r="AE24" s="8"/>
      <c r="AF24" s="8">
        <v>0</v>
      </c>
      <c r="AG24" s="19">
        <v>1</v>
      </c>
      <c r="AH24" s="7">
        <v>1</v>
      </c>
      <c r="AI24" s="8"/>
      <c r="AJ24" s="8">
        <v>1</v>
      </c>
      <c r="AK24" s="19"/>
      <c r="AL24" s="7">
        <v>1</v>
      </c>
      <c r="AM24" s="8"/>
      <c r="AN24" s="8">
        <v>1</v>
      </c>
      <c r="AO24" s="19">
        <v>1</v>
      </c>
      <c r="AP24" s="7">
        <v>1</v>
      </c>
      <c r="AQ24" s="8"/>
      <c r="AR24" s="8">
        <v>1</v>
      </c>
      <c r="AS24" s="19">
        <v>0</v>
      </c>
      <c r="AT24" s="7">
        <v>1</v>
      </c>
      <c r="AU24" s="8"/>
      <c r="AV24" s="8">
        <v>1</v>
      </c>
      <c r="AW24" s="8">
        <v>1</v>
      </c>
      <c r="AX24" s="19">
        <v>1</v>
      </c>
      <c r="AY24" s="1">
        <v>1</v>
      </c>
      <c r="AZ24" s="8"/>
      <c r="BA24" s="8">
        <v>0</v>
      </c>
      <c r="BB24" s="8">
        <v>1</v>
      </c>
      <c r="BC24" s="7">
        <v>1</v>
      </c>
      <c r="BD24" s="8"/>
      <c r="BE24" s="8">
        <v>0</v>
      </c>
      <c r="BF24" s="2">
        <f t="shared" si="3"/>
        <v>13</v>
      </c>
      <c r="BG24" s="19">
        <f t="shared" si="6"/>
        <v>1</v>
      </c>
      <c r="BH24" s="19">
        <f t="shared" si="7"/>
        <v>0</v>
      </c>
      <c r="BI24" s="8"/>
      <c r="BJ24" s="7">
        <f t="shared" si="4"/>
        <v>4</v>
      </c>
      <c r="BK24" s="9">
        <f t="shared" si="5"/>
        <v>4.6153846153846156E-2</v>
      </c>
      <c r="BL24" s="2">
        <f t="shared" si="10"/>
        <v>11</v>
      </c>
      <c r="BM24" s="39">
        <f t="shared" si="8"/>
        <v>0.11785714285714284</v>
      </c>
      <c r="BN24" s="52">
        <f t="shared" si="9"/>
        <v>0.16401098901098898</v>
      </c>
      <c r="BO24" s="19">
        <v>35</v>
      </c>
      <c r="BP24" s="62">
        <f t="shared" si="0"/>
        <v>0.5</v>
      </c>
      <c r="BQ24" s="45">
        <f t="shared" si="1"/>
        <v>0.51401098901098896</v>
      </c>
      <c r="BR24" s="2">
        <v>3</v>
      </c>
      <c r="BS24" s="2"/>
      <c r="BT24" s="62">
        <f t="shared" si="2"/>
        <v>0</v>
      </c>
      <c r="BU24" s="45"/>
      <c r="BV24" s="2"/>
    </row>
    <row r="25" spans="1:74" s="70" customFormat="1">
      <c r="A25" s="69">
        <v>23</v>
      </c>
      <c r="B25" s="69">
        <v>368971</v>
      </c>
      <c r="C25" s="70">
        <v>0</v>
      </c>
      <c r="D25" s="53"/>
      <c r="E25" s="57"/>
      <c r="F25" s="46">
        <v>0</v>
      </c>
      <c r="G25" s="53"/>
      <c r="H25" s="53"/>
      <c r="I25" s="57"/>
      <c r="J25" s="46">
        <v>0</v>
      </c>
      <c r="K25" s="53"/>
      <c r="L25" s="53"/>
      <c r="M25" s="57"/>
      <c r="N25" s="46">
        <v>0</v>
      </c>
      <c r="O25" s="53"/>
      <c r="P25" s="53"/>
      <c r="Q25" s="57"/>
      <c r="R25" s="46">
        <v>0</v>
      </c>
      <c r="S25" s="53"/>
      <c r="T25" s="53"/>
      <c r="U25" s="57"/>
      <c r="V25" s="46">
        <v>0</v>
      </c>
      <c r="W25" s="53"/>
      <c r="X25" s="53"/>
      <c r="Y25" s="57"/>
      <c r="Z25" s="46">
        <v>0</v>
      </c>
      <c r="AA25" s="53"/>
      <c r="AB25" s="53"/>
      <c r="AC25" s="57"/>
      <c r="AD25" s="46">
        <v>0</v>
      </c>
      <c r="AE25" s="53"/>
      <c r="AF25" s="53"/>
      <c r="AG25" s="57"/>
      <c r="AH25" s="46">
        <v>0</v>
      </c>
      <c r="AI25" s="53"/>
      <c r="AJ25" s="53"/>
      <c r="AK25" s="57"/>
      <c r="AL25" s="46">
        <v>0</v>
      </c>
      <c r="AM25" s="53"/>
      <c r="AN25" s="53"/>
      <c r="AO25" s="57"/>
      <c r="AP25" s="46">
        <v>0</v>
      </c>
      <c r="AQ25" s="53"/>
      <c r="AR25" s="53"/>
      <c r="AS25" s="57"/>
      <c r="AT25" s="46">
        <v>0</v>
      </c>
      <c r="AU25" s="53"/>
      <c r="AV25" s="53"/>
      <c r="AW25" s="53"/>
      <c r="AX25" s="57"/>
      <c r="AY25" s="70">
        <v>0</v>
      </c>
      <c r="AZ25" s="53"/>
      <c r="BA25" s="53"/>
      <c r="BB25" s="53"/>
      <c r="BC25" s="46">
        <v>0</v>
      </c>
      <c r="BD25" s="53"/>
      <c r="BE25" s="53"/>
      <c r="BF25" s="69">
        <f t="shared" si="3"/>
        <v>0</v>
      </c>
      <c r="BG25" s="57">
        <f t="shared" si="6"/>
        <v>14</v>
      </c>
      <c r="BH25" s="57">
        <f t="shared" si="7"/>
        <v>0</v>
      </c>
      <c r="BI25" s="53"/>
      <c r="BJ25" s="46">
        <f t="shared" si="4"/>
        <v>0</v>
      </c>
      <c r="BK25" s="71">
        <f t="shared" si="5"/>
        <v>0</v>
      </c>
      <c r="BL25" s="69">
        <f t="shared" si="10"/>
        <v>0</v>
      </c>
      <c r="BM25" s="72">
        <f t="shared" si="8"/>
        <v>0</v>
      </c>
      <c r="BN25" s="73">
        <f t="shared" si="9"/>
        <v>0</v>
      </c>
      <c r="BO25" s="57"/>
      <c r="BP25" s="74">
        <f t="shared" si="0"/>
        <v>0</v>
      </c>
      <c r="BQ25" s="75">
        <f t="shared" si="1"/>
        <v>0</v>
      </c>
      <c r="BR25" s="69" t="s">
        <v>62</v>
      </c>
      <c r="BS25" s="69"/>
      <c r="BT25" s="74">
        <f t="shared" si="2"/>
        <v>0</v>
      </c>
      <c r="BU25" s="75"/>
      <c r="BV25" s="69" t="s">
        <v>62</v>
      </c>
    </row>
    <row r="26" spans="1:74" s="70" customFormat="1">
      <c r="A26" s="69">
        <v>24</v>
      </c>
      <c r="B26" s="69">
        <v>361072</v>
      </c>
      <c r="C26" s="70">
        <v>0</v>
      </c>
      <c r="D26" s="53"/>
      <c r="E26" s="57"/>
      <c r="F26" s="46">
        <v>0</v>
      </c>
      <c r="G26" s="53"/>
      <c r="H26" s="53"/>
      <c r="I26" s="57"/>
      <c r="J26" s="46">
        <v>0</v>
      </c>
      <c r="K26" s="53"/>
      <c r="L26" s="53"/>
      <c r="M26" s="57"/>
      <c r="N26" s="46">
        <v>0</v>
      </c>
      <c r="O26" s="53"/>
      <c r="P26" s="53"/>
      <c r="Q26" s="57"/>
      <c r="R26" s="46">
        <v>0</v>
      </c>
      <c r="S26" s="53"/>
      <c r="T26" s="53"/>
      <c r="U26" s="57"/>
      <c r="V26" s="46">
        <v>0</v>
      </c>
      <c r="W26" s="53"/>
      <c r="X26" s="53"/>
      <c r="Y26" s="57"/>
      <c r="Z26" s="46">
        <v>0</v>
      </c>
      <c r="AA26" s="53"/>
      <c r="AB26" s="53"/>
      <c r="AC26" s="57"/>
      <c r="AD26" s="46">
        <v>0</v>
      </c>
      <c r="AE26" s="53"/>
      <c r="AF26" s="53"/>
      <c r="AG26" s="57"/>
      <c r="AH26" s="46">
        <v>0</v>
      </c>
      <c r="AI26" s="53"/>
      <c r="AJ26" s="53"/>
      <c r="AK26" s="57"/>
      <c r="AL26" s="46">
        <v>0</v>
      </c>
      <c r="AM26" s="53"/>
      <c r="AN26" s="53"/>
      <c r="AO26" s="57"/>
      <c r="AP26" s="46">
        <v>0</v>
      </c>
      <c r="AQ26" s="53"/>
      <c r="AR26" s="53"/>
      <c r="AS26" s="57"/>
      <c r="AT26" s="46">
        <v>0</v>
      </c>
      <c r="AU26" s="53"/>
      <c r="AV26" s="53"/>
      <c r="AW26" s="53"/>
      <c r="AX26" s="57"/>
      <c r="AY26" s="70">
        <v>0</v>
      </c>
      <c r="AZ26" s="53"/>
      <c r="BA26" s="53"/>
      <c r="BB26" s="53"/>
      <c r="BC26" s="46">
        <v>0</v>
      </c>
      <c r="BD26" s="53"/>
      <c r="BE26" s="53"/>
      <c r="BF26" s="69">
        <f t="shared" si="3"/>
        <v>0</v>
      </c>
      <c r="BG26" s="57">
        <f t="shared" si="6"/>
        <v>14</v>
      </c>
      <c r="BH26" s="57">
        <f t="shared" si="7"/>
        <v>0</v>
      </c>
      <c r="BI26" s="53"/>
      <c r="BJ26" s="46">
        <f t="shared" si="4"/>
        <v>0</v>
      </c>
      <c r="BK26" s="71">
        <f t="shared" si="5"/>
        <v>0</v>
      </c>
      <c r="BL26" s="69">
        <f t="shared" si="10"/>
        <v>0</v>
      </c>
      <c r="BM26" s="72">
        <f t="shared" si="8"/>
        <v>0</v>
      </c>
      <c r="BN26" s="73">
        <f t="shared" si="9"/>
        <v>0</v>
      </c>
      <c r="BO26" s="57"/>
      <c r="BP26" s="74">
        <f t="shared" si="0"/>
        <v>0</v>
      </c>
      <c r="BQ26" s="75">
        <f t="shared" si="1"/>
        <v>0</v>
      </c>
      <c r="BR26" s="69" t="s">
        <v>62</v>
      </c>
      <c r="BS26" s="69"/>
      <c r="BT26" s="74">
        <f t="shared" si="2"/>
        <v>0</v>
      </c>
      <c r="BU26" s="75"/>
      <c r="BV26" s="69" t="s">
        <v>62</v>
      </c>
    </row>
    <row r="27" spans="1:74">
      <c r="A27" s="25">
        <v>25</v>
      </c>
      <c r="B27" s="2">
        <v>361466</v>
      </c>
      <c r="C27" s="1">
        <v>1</v>
      </c>
      <c r="D27" s="8"/>
      <c r="E27" s="19">
        <v>1</v>
      </c>
      <c r="F27" s="7">
        <v>1</v>
      </c>
      <c r="G27" s="8"/>
      <c r="H27" s="8">
        <v>0</v>
      </c>
      <c r="I27" s="19">
        <v>1</v>
      </c>
      <c r="J27" s="7">
        <v>1</v>
      </c>
      <c r="K27" s="8"/>
      <c r="L27" s="8">
        <v>0</v>
      </c>
      <c r="M27" s="19">
        <v>1</v>
      </c>
      <c r="N27" s="7">
        <v>1</v>
      </c>
      <c r="O27" s="8"/>
      <c r="P27" s="8">
        <v>1</v>
      </c>
      <c r="Q27" s="19">
        <v>1</v>
      </c>
      <c r="R27" s="7">
        <v>1</v>
      </c>
      <c r="S27" s="8"/>
      <c r="T27" s="8">
        <v>1</v>
      </c>
      <c r="U27" s="19">
        <v>1</v>
      </c>
      <c r="V27" s="7">
        <v>1</v>
      </c>
      <c r="W27" s="8"/>
      <c r="X27" s="8">
        <v>1</v>
      </c>
      <c r="Y27" s="19">
        <v>1</v>
      </c>
      <c r="Z27" s="7">
        <v>1</v>
      </c>
      <c r="AA27" s="8"/>
      <c r="AB27" s="8">
        <v>1</v>
      </c>
      <c r="AC27" s="19">
        <v>1</v>
      </c>
      <c r="AD27" s="7">
        <v>1</v>
      </c>
      <c r="AE27" s="8"/>
      <c r="AF27" s="8">
        <v>1</v>
      </c>
      <c r="AG27" s="19">
        <v>1</v>
      </c>
      <c r="AH27" s="7">
        <v>1</v>
      </c>
      <c r="AI27" s="8"/>
      <c r="AJ27" s="8">
        <v>1</v>
      </c>
      <c r="AK27" s="19"/>
      <c r="AL27" s="7">
        <v>1</v>
      </c>
      <c r="AM27" s="8"/>
      <c r="AN27" s="8"/>
      <c r="AO27" s="19">
        <v>1</v>
      </c>
      <c r="AP27" s="7">
        <v>1</v>
      </c>
      <c r="AQ27" s="8"/>
      <c r="AR27" s="8">
        <v>1</v>
      </c>
      <c r="AS27" s="19"/>
      <c r="AT27" s="7">
        <v>0</v>
      </c>
      <c r="AU27" s="8"/>
      <c r="AV27" s="8"/>
      <c r="AW27" s="8">
        <v>1</v>
      </c>
      <c r="AX27" s="19">
        <v>1</v>
      </c>
      <c r="AY27" s="1">
        <v>1</v>
      </c>
      <c r="AZ27" s="8"/>
      <c r="BA27" s="8">
        <v>0</v>
      </c>
      <c r="BB27" s="8">
        <v>1</v>
      </c>
      <c r="BC27" s="7">
        <v>1</v>
      </c>
      <c r="BD27" s="8"/>
      <c r="BE27" s="8">
        <v>0</v>
      </c>
      <c r="BF27" s="2">
        <f t="shared" si="3"/>
        <v>13</v>
      </c>
      <c r="BG27" s="19">
        <f t="shared" si="6"/>
        <v>1</v>
      </c>
      <c r="BH27" s="19">
        <f t="shared" si="7"/>
        <v>0</v>
      </c>
      <c r="BI27" s="8"/>
      <c r="BJ27" s="7">
        <f t="shared" si="4"/>
        <v>7</v>
      </c>
      <c r="BK27" s="9">
        <f t="shared" si="5"/>
        <v>8.076923076923076E-2</v>
      </c>
      <c r="BL27" s="2">
        <f t="shared" si="10"/>
        <v>12</v>
      </c>
      <c r="BM27" s="39">
        <f t="shared" si="8"/>
        <v>0.12857142857142856</v>
      </c>
      <c r="BN27" s="52">
        <f t="shared" si="9"/>
        <v>0.20934065934065932</v>
      </c>
      <c r="BO27" s="19">
        <v>67.5</v>
      </c>
      <c r="BP27" s="62">
        <f t="shared" si="0"/>
        <v>0.9642857142857143</v>
      </c>
      <c r="BQ27" s="45">
        <f t="shared" si="1"/>
        <v>0.88434065934065931</v>
      </c>
      <c r="BR27" s="2">
        <v>4.5</v>
      </c>
      <c r="BS27" s="2"/>
      <c r="BT27" s="62">
        <f t="shared" si="2"/>
        <v>0</v>
      </c>
      <c r="BU27" s="45"/>
      <c r="BV27" s="2"/>
    </row>
    <row r="28" spans="1:74" s="70" customFormat="1">
      <c r="A28" s="69">
        <v>26</v>
      </c>
      <c r="B28" s="69">
        <v>361475</v>
      </c>
      <c r="C28" s="70">
        <v>1</v>
      </c>
      <c r="D28" s="53"/>
      <c r="E28" s="57"/>
      <c r="F28" s="46">
        <v>1</v>
      </c>
      <c r="G28" s="53"/>
      <c r="H28" s="53"/>
      <c r="I28" s="57"/>
      <c r="J28" s="46">
        <v>0</v>
      </c>
      <c r="K28" s="53"/>
      <c r="L28" s="53"/>
      <c r="M28" s="57"/>
      <c r="N28" s="46">
        <v>0</v>
      </c>
      <c r="O28" s="53"/>
      <c r="P28" s="53"/>
      <c r="Q28" s="57"/>
      <c r="R28" s="46">
        <v>0</v>
      </c>
      <c r="S28" s="53"/>
      <c r="T28" s="53"/>
      <c r="U28" s="57"/>
      <c r="V28" s="46">
        <v>0</v>
      </c>
      <c r="W28" s="53"/>
      <c r="X28" s="53"/>
      <c r="Y28" s="57"/>
      <c r="Z28" s="46">
        <v>0</v>
      </c>
      <c r="AA28" s="53"/>
      <c r="AB28" s="53"/>
      <c r="AC28" s="57"/>
      <c r="AD28" s="46">
        <v>0</v>
      </c>
      <c r="AE28" s="53"/>
      <c r="AF28" s="53"/>
      <c r="AG28" s="57"/>
      <c r="AH28" s="46">
        <v>0</v>
      </c>
      <c r="AI28" s="53"/>
      <c r="AJ28" s="53"/>
      <c r="AK28" s="57"/>
      <c r="AL28" s="46">
        <v>0</v>
      </c>
      <c r="AM28" s="53"/>
      <c r="AN28" s="53"/>
      <c r="AO28" s="57"/>
      <c r="AP28" s="46">
        <v>0</v>
      </c>
      <c r="AQ28" s="53"/>
      <c r="AR28" s="53"/>
      <c r="AS28" s="57"/>
      <c r="AT28" s="46">
        <v>0</v>
      </c>
      <c r="AU28" s="53"/>
      <c r="AV28" s="53"/>
      <c r="AW28" s="53"/>
      <c r="AX28" s="57"/>
      <c r="AY28" s="70">
        <v>0</v>
      </c>
      <c r="AZ28" s="53"/>
      <c r="BA28" s="53"/>
      <c r="BB28" s="53"/>
      <c r="BC28" s="77">
        <v>0</v>
      </c>
      <c r="BD28" s="78"/>
      <c r="BE28" s="78"/>
      <c r="BF28" s="79">
        <f t="shared" si="3"/>
        <v>2</v>
      </c>
      <c r="BG28" s="57">
        <f t="shared" si="6"/>
        <v>12</v>
      </c>
      <c r="BH28" s="57">
        <f t="shared" si="7"/>
        <v>0</v>
      </c>
      <c r="BI28" s="53"/>
      <c r="BJ28" s="46">
        <f t="shared" si="4"/>
        <v>0</v>
      </c>
      <c r="BK28" s="71">
        <f t="shared" si="5"/>
        <v>0</v>
      </c>
      <c r="BL28" s="69">
        <f t="shared" si="10"/>
        <v>0</v>
      </c>
      <c r="BM28" s="72">
        <f t="shared" si="8"/>
        <v>0</v>
      </c>
      <c r="BN28" s="73">
        <f t="shared" si="9"/>
        <v>0</v>
      </c>
      <c r="BO28" s="57"/>
      <c r="BP28" s="74">
        <f t="shared" si="0"/>
        <v>0</v>
      </c>
      <c r="BQ28" s="75">
        <f t="shared" si="1"/>
        <v>0</v>
      </c>
      <c r="BR28" s="69" t="s">
        <v>62</v>
      </c>
      <c r="BS28" s="69"/>
      <c r="BT28" s="74">
        <f t="shared" si="2"/>
        <v>0</v>
      </c>
      <c r="BU28" s="75"/>
      <c r="BV28" s="69" t="s">
        <v>62</v>
      </c>
    </row>
  </sheetData>
  <mergeCells count="33">
    <mergeCell ref="BM1:BM2"/>
    <mergeCell ref="BN1:BN2"/>
    <mergeCell ref="A1:A2"/>
    <mergeCell ref="BK1:BK2"/>
    <mergeCell ref="BL1:BL2"/>
    <mergeCell ref="BF1:BF2"/>
    <mergeCell ref="BH1:BH2"/>
    <mergeCell ref="BI1:BI2"/>
    <mergeCell ref="BJ1:BJ2"/>
    <mergeCell ref="AY1:BB1"/>
    <mergeCell ref="BC1:BE1"/>
    <mergeCell ref="BG1:BG2"/>
    <mergeCell ref="BO1:BO2"/>
    <mergeCell ref="BP1:BP2"/>
    <mergeCell ref="BQ1:BQ2"/>
    <mergeCell ref="BR1:BR2"/>
    <mergeCell ref="BS1:BS2"/>
    <mergeCell ref="BV1:BV2"/>
    <mergeCell ref="BT1:BT2"/>
    <mergeCell ref="BU1:BU2"/>
    <mergeCell ref="B1:B2"/>
    <mergeCell ref="C1:E1"/>
    <mergeCell ref="F1:I1"/>
    <mergeCell ref="J1:M1"/>
    <mergeCell ref="N1:Q1"/>
    <mergeCell ref="R1:U1"/>
    <mergeCell ref="V1:Y1"/>
    <mergeCell ref="Z1:AC1"/>
    <mergeCell ref="AD1:AG1"/>
    <mergeCell ref="AH1:AK1"/>
    <mergeCell ref="AL1:AO1"/>
    <mergeCell ref="AP1:AS1"/>
    <mergeCell ref="AT1:AX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112</vt:lpstr>
      <vt:lpstr>113</vt:lpstr>
      <vt:lpstr>122</vt:lpstr>
      <vt:lpstr>123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Katarzyna Zagórska</cp:lastModifiedBy>
  <dcterms:created xsi:type="dcterms:W3CDTF">2015-02-24T08:24:40Z</dcterms:created>
  <dcterms:modified xsi:type="dcterms:W3CDTF">2015-09-02T16:09:15Z</dcterms:modified>
</cp:coreProperties>
</file>