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 (Osobiste)\dydaktyka\Mikro A\Mikro I - 2016-17\"/>
    </mc:Choice>
  </mc:AlternateContent>
  <bookViews>
    <workbookView xWindow="576" yWindow="96" windowWidth="20736" windowHeight="9516"/>
  </bookViews>
  <sheets>
    <sheet name="wyniki" sheetId="1" r:id="rId1"/>
  </sheets>
  <definedNames>
    <definedName name="_xlnm._FilterDatabase" localSheetId="0" hidden="1">wyniki!$A$2:$BD$2</definedName>
  </definedNames>
  <calcPr calcId="162913"/>
</workbook>
</file>

<file path=xl/calcChain.xml><?xml version="1.0" encoding="utf-8"?>
<calcChain xmlns="http://schemas.openxmlformats.org/spreadsheetml/2006/main">
  <c r="AR52" i="1" l="1"/>
  <c r="AR50" i="1"/>
  <c r="AR40" i="1"/>
  <c r="AR35" i="1"/>
  <c r="AR24" i="1"/>
  <c r="AR43" i="1"/>
  <c r="AR30" i="1"/>
  <c r="AR22" i="1"/>
  <c r="AR13" i="1"/>
  <c r="AR12" i="1"/>
  <c r="AR25" i="1"/>
  <c r="AJ40" i="1"/>
  <c r="AK40" i="1" l="1"/>
  <c r="AK9" i="1"/>
  <c r="AJ4" i="1"/>
  <c r="AJ5" i="1"/>
  <c r="AJ6" i="1"/>
  <c r="AJ7" i="1"/>
  <c r="AK7" i="1" s="1"/>
  <c r="AJ9" i="1"/>
  <c r="AJ10" i="1"/>
  <c r="AJ12" i="1"/>
  <c r="AJ13" i="1"/>
  <c r="AJ16" i="1"/>
  <c r="AJ20" i="1"/>
  <c r="AK20" i="1" s="1"/>
  <c r="AJ21" i="1"/>
  <c r="AK21" i="1" s="1"/>
  <c r="AJ22" i="1"/>
  <c r="AK22" i="1" s="1"/>
  <c r="AJ23" i="1"/>
  <c r="AJ24" i="1"/>
  <c r="AJ25" i="1"/>
  <c r="AJ29" i="1"/>
  <c r="AK29" i="1" s="1"/>
  <c r="AJ30" i="1"/>
  <c r="AJ34" i="1"/>
  <c r="AK34" i="1" s="1"/>
  <c r="AJ37" i="1"/>
  <c r="AK37" i="1" s="1"/>
  <c r="AJ38" i="1"/>
  <c r="AK38" i="1" s="1"/>
  <c r="AJ39" i="1"/>
  <c r="AK39" i="1" s="1"/>
  <c r="AJ41" i="1"/>
  <c r="AJ42" i="1"/>
  <c r="AJ43" i="1"/>
  <c r="AK43" i="1" s="1"/>
  <c r="AJ44" i="1"/>
  <c r="AJ45" i="1"/>
  <c r="AJ47" i="1"/>
  <c r="AJ48" i="1"/>
  <c r="AJ50" i="1"/>
  <c r="AK50" i="1" s="1"/>
  <c r="AJ51" i="1"/>
  <c r="AJ52" i="1"/>
  <c r="AJ3" i="1"/>
  <c r="AE42" i="1"/>
  <c r="AK16" i="1"/>
  <c r="AG5" i="1"/>
  <c r="AH5" i="1" s="1"/>
  <c r="AI5" i="1" s="1"/>
  <c r="AG6" i="1"/>
  <c r="AH6" i="1" s="1"/>
  <c r="AI6" i="1" s="1"/>
  <c r="AG7" i="1"/>
  <c r="AH7" i="1" s="1"/>
  <c r="AI7" i="1" s="1"/>
  <c r="AG8" i="1"/>
  <c r="AH8" i="1" s="1"/>
  <c r="AI8" i="1" s="1"/>
  <c r="AG9" i="1"/>
  <c r="AH9" i="1" s="1"/>
  <c r="AI9" i="1" s="1"/>
  <c r="AG10" i="1"/>
  <c r="AH10" i="1" s="1"/>
  <c r="AI10" i="1" s="1"/>
  <c r="AG11" i="1"/>
  <c r="AH11" i="1" s="1"/>
  <c r="AI11" i="1" s="1"/>
  <c r="AG12" i="1"/>
  <c r="AH12" i="1" s="1"/>
  <c r="AI12" i="1" s="1"/>
  <c r="AG13" i="1"/>
  <c r="AH13" i="1" s="1"/>
  <c r="AI13" i="1" s="1"/>
  <c r="AG14" i="1"/>
  <c r="AH14" i="1" s="1"/>
  <c r="AI14" i="1" s="1"/>
  <c r="AG15" i="1"/>
  <c r="AH15" i="1" s="1"/>
  <c r="AI15" i="1" s="1"/>
  <c r="AG16" i="1"/>
  <c r="AH16" i="1" s="1"/>
  <c r="AI16" i="1" s="1"/>
  <c r="AG17" i="1"/>
  <c r="AH17" i="1" s="1"/>
  <c r="AI17" i="1" s="1"/>
  <c r="AG18" i="1"/>
  <c r="AH18" i="1" s="1"/>
  <c r="AI18" i="1" s="1"/>
  <c r="AG19" i="1"/>
  <c r="AH19" i="1" s="1"/>
  <c r="AI19" i="1" s="1"/>
  <c r="AI20" i="1"/>
  <c r="AG21" i="1"/>
  <c r="AH21" i="1" s="1"/>
  <c r="AI21" i="1" s="1"/>
  <c r="AG22" i="1"/>
  <c r="AH22" i="1" s="1"/>
  <c r="AI22" i="1" s="1"/>
  <c r="AG23" i="1"/>
  <c r="AH23" i="1" s="1"/>
  <c r="AI23" i="1" s="1"/>
  <c r="AG24" i="1"/>
  <c r="AH24" i="1" s="1"/>
  <c r="AI24" i="1" s="1"/>
  <c r="AG25" i="1"/>
  <c r="AH25" i="1" s="1"/>
  <c r="AI25" i="1" s="1"/>
  <c r="AG26" i="1"/>
  <c r="AH26" i="1" s="1"/>
  <c r="AI26" i="1" s="1"/>
  <c r="AG27" i="1"/>
  <c r="AH27" i="1" s="1"/>
  <c r="AI27" i="1" s="1"/>
  <c r="AG28" i="1"/>
  <c r="AH28" i="1" s="1"/>
  <c r="AI28" i="1" s="1"/>
  <c r="AG29" i="1"/>
  <c r="AH29" i="1" s="1"/>
  <c r="AI29" i="1" s="1"/>
  <c r="AG30" i="1"/>
  <c r="AH30" i="1" s="1"/>
  <c r="AI30" i="1" s="1"/>
  <c r="AG31" i="1"/>
  <c r="AH31" i="1" s="1"/>
  <c r="AI31" i="1" s="1"/>
  <c r="AG32" i="1"/>
  <c r="AH32" i="1" s="1"/>
  <c r="AI32" i="1" s="1"/>
  <c r="AG33" i="1"/>
  <c r="AH33" i="1" s="1"/>
  <c r="AI33" i="1" s="1"/>
  <c r="AG34" i="1"/>
  <c r="AH34" i="1" s="1"/>
  <c r="AI34" i="1" s="1"/>
  <c r="AG35" i="1"/>
  <c r="AH35" i="1" s="1"/>
  <c r="AI35" i="1" s="1"/>
  <c r="AG36" i="1"/>
  <c r="AH36" i="1" s="1"/>
  <c r="AI36" i="1" s="1"/>
  <c r="AG37" i="1"/>
  <c r="AH37" i="1" s="1"/>
  <c r="AI37" i="1" s="1"/>
  <c r="AG38" i="1"/>
  <c r="AH38" i="1" s="1"/>
  <c r="AI38" i="1" s="1"/>
  <c r="AG39" i="1"/>
  <c r="AH39" i="1" s="1"/>
  <c r="AI39" i="1" s="1"/>
  <c r="AG40" i="1"/>
  <c r="AH40" i="1" s="1"/>
  <c r="AI40" i="1" s="1"/>
  <c r="AL40" i="1" s="1"/>
  <c r="AG41" i="1"/>
  <c r="AH41" i="1" s="1"/>
  <c r="AI41" i="1" s="1"/>
  <c r="AG42" i="1"/>
  <c r="AH42" i="1" s="1"/>
  <c r="AI42" i="1" s="1"/>
  <c r="AG43" i="1"/>
  <c r="AH43" i="1" s="1"/>
  <c r="AI43" i="1" s="1"/>
  <c r="AS43" i="1" s="1"/>
  <c r="AG44" i="1"/>
  <c r="AH44" i="1" s="1"/>
  <c r="AI44" i="1" s="1"/>
  <c r="AG45" i="1"/>
  <c r="AH45" i="1" s="1"/>
  <c r="AI45" i="1" s="1"/>
  <c r="AG46" i="1"/>
  <c r="AH46" i="1" s="1"/>
  <c r="AI46" i="1" s="1"/>
  <c r="AG47" i="1"/>
  <c r="AH47" i="1" s="1"/>
  <c r="AI47" i="1" s="1"/>
  <c r="AG48" i="1"/>
  <c r="AH48" i="1" s="1"/>
  <c r="AI48" i="1" s="1"/>
  <c r="AG49" i="1"/>
  <c r="AH49" i="1" s="1"/>
  <c r="AI49" i="1" s="1"/>
  <c r="AG50" i="1"/>
  <c r="AH50" i="1" s="1"/>
  <c r="AI50" i="1" s="1"/>
  <c r="AG51" i="1"/>
  <c r="AH51" i="1" s="1"/>
  <c r="AI51" i="1" s="1"/>
  <c r="AG52" i="1"/>
  <c r="AH52" i="1" s="1"/>
  <c r="AI52" i="1" s="1"/>
  <c r="AG4" i="1"/>
  <c r="AH4" i="1" s="1"/>
  <c r="AI4" i="1" s="1"/>
  <c r="AG3" i="1"/>
  <c r="AH3" i="1" s="1"/>
  <c r="AI3" i="1" s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3" i="1"/>
  <c r="AE44" i="1"/>
  <c r="AE45" i="1"/>
  <c r="AE46" i="1"/>
  <c r="AE47" i="1"/>
  <c r="AE48" i="1"/>
  <c r="AE49" i="1"/>
  <c r="AE50" i="1"/>
  <c r="AE51" i="1"/>
  <c r="AE52" i="1"/>
  <c r="AE4" i="1"/>
  <c r="AE3" i="1"/>
  <c r="AL52" i="1" l="1"/>
  <c r="AL12" i="1"/>
  <c r="AL42" i="1"/>
  <c r="AL6" i="1"/>
  <c r="AL5" i="1"/>
  <c r="AL25" i="1"/>
  <c r="AL51" i="1"/>
  <c r="AL45" i="1"/>
  <c r="AL41" i="1"/>
  <c r="AL34" i="1"/>
  <c r="AL24" i="1"/>
  <c r="AL20" i="1"/>
  <c r="AL10" i="1"/>
  <c r="AK6" i="1"/>
  <c r="AK10" i="1"/>
  <c r="AK25" i="1"/>
  <c r="AK42" i="1"/>
  <c r="AK52" i="1"/>
  <c r="AL47" i="1"/>
  <c r="AL37" i="1"/>
  <c r="AL21" i="1"/>
  <c r="AL50" i="1"/>
  <c r="AL44" i="1"/>
  <c r="AL39" i="1"/>
  <c r="AL30" i="1"/>
  <c r="AL23" i="1"/>
  <c r="AL16" i="1"/>
  <c r="AL9" i="1"/>
  <c r="AL4" i="1"/>
  <c r="AK5" i="1"/>
  <c r="AK12" i="1"/>
  <c r="AK24" i="1"/>
  <c r="AK45" i="1"/>
  <c r="AK41" i="1"/>
  <c r="AK47" i="1"/>
  <c r="AK51" i="1"/>
  <c r="AL3" i="1"/>
  <c r="AL48" i="1"/>
  <c r="AL43" i="1"/>
  <c r="AL38" i="1"/>
  <c r="AL29" i="1"/>
  <c r="AL22" i="1"/>
  <c r="AL13" i="1"/>
  <c r="AL7" i="1"/>
  <c r="AK3" i="1"/>
  <c r="AK4" i="1"/>
  <c r="AK13" i="1"/>
  <c r="AK23" i="1"/>
  <c r="AK30" i="1"/>
  <c r="AK44" i="1"/>
  <c r="AK48" i="1"/>
  <c r="AE53" i="1"/>
  <c r="AG53" i="1"/>
  <c r="X53" i="1"/>
  <c r="X54" i="1" s="1"/>
  <c r="V53" i="1"/>
  <c r="V54" i="1" s="1"/>
  <c r="T53" i="1" l="1"/>
  <c r="T54" i="1" s="1"/>
  <c r="R53" i="1" l="1"/>
  <c r="R54" i="1" s="1"/>
  <c r="P53" i="1"/>
  <c r="P54" i="1" s="1"/>
  <c r="N53" i="1" l="1"/>
  <c r="N54" i="1" s="1"/>
  <c r="L53" i="1" l="1"/>
  <c r="L54" i="1" s="1"/>
  <c r="J53" i="1" l="1"/>
  <c r="J54" i="1" s="1"/>
  <c r="H53" i="1"/>
  <c r="H54" i="1" s="1"/>
  <c r="F53" i="1"/>
  <c r="F54" i="1" s="1"/>
  <c r="D53" i="1"/>
  <c r="D54" i="1" s="1"/>
</calcChain>
</file>

<file path=xl/sharedStrings.xml><?xml version="1.0" encoding="utf-8"?>
<sst xmlns="http://schemas.openxmlformats.org/spreadsheetml/2006/main" count="79" uniqueCount="41">
  <si>
    <t>numer indeksu</t>
  </si>
  <si>
    <t>aktywność</t>
  </si>
  <si>
    <t>wynik kartkówki</t>
  </si>
  <si>
    <t>% aktywność</t>
  </si>
  <si>
    <t>% kartkówki</t>
  </si>
  <si>
    <t>pkt kolokwium I</t>
  </si>
  <si>
    <t>suma % z ćwiczeń</t>
  </si>
  <si>
    <t>pkt kolokwium II</t>
  </si>
  <si>
    <t>% kolokwium I</t>
  </si>
  <si>
    <t>nr</t>
  </si>
  <si>
    <t>ocena II</t>
  </si>
  <si>
    <t>ocena I</t>
  </si>
  <si>
    <t>% aktywność + % kartkówki  (max 30%)</t>
  </si>
  <si>
    <t>zajęcia 2 (13.10.2016)</t>
  </si>
  <si>
    <t>Suma aktywność</t>
  </si>
  <si>
    <t>Suma kartkówki</t>
  </si>
  <si>
    <t>zajęcia 3 (20.10.2016)</t>
  </si>
  <si>
    <t>zajęcia 4 (27.10.2016)</t>
  </si>
  <si>
    <t>zajęcia 5 (03.11.2016)</t>
  </si>
  <si>
    <t>zajęcia 6  (10.11.2016)</t>
  </si>
  <si>
    <t>zajęcia 7 (17.11.2016)</t>
  </si>
  <si>
    <t>zajęcia 8 (24.11.2016)</t>
  </si>
  <si>
    <t>zajęcia 9 (01.12.2016)</t>
  </si>
  <si>
    <t>zajęcia 11 (15.12.2016)</t>
  </si>
  <si>
    <t>wynik kartkówki (max 3 pkt)</t>
  </si>
  <si>
    <t>suma</t>
  </si>
  <si>
    <t>średnia</t>
  </si>
  <si>
    <t>wynik kartkówki
(max 3 pkt)</t>
  </si>
  <si>
    <t>zajęcia 10 (08.12.2016)</t>
  </si>
  <si>
    <t>zajęcia 12 (12.01.2017)</t>
  </si>
  <si>
    <t>27.01.2017 - KOLOKWIUM</t>
  </si>
  <si>
    <t>wynik kartkówki
(max 2 pkt)</t>
  </si>
  <si>
    <t>zajęcia 13 (26.01.2017) - brak zajęć</t>
  </si>
  <si>
    <t>Test
(max 20)</t>
  </si>
  <si>
    <t>Zadanie 1
(max 20)</t>
  </si>
  <si>
    <t>Zadanie 2
(max 20)</t>
  </si>
  <si>
    <t>Zadanie 3
(max 10)</t>
  </si>
  <si>
    <t>NK</t>
  </si>
  <si>
    <t>24.02.2017 - KOLOKWIUM</t>
  </si>
  <si>
    <t>Zadanie 2
(max 12)</t>
  </si>
  <si>
    <t>Zadanie 3
(max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</si>
</sst>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0.000"/>
    <numFmt numFmtId="165" formatCode="0.0"/>
  </numFmts>
  <fonts count="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9" fontId="3" fillId="0" borderId="3" xfId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10" fontId="3" fillId="0" borderId="3" xfId="1" applyNumberFormat="1" applyFont="1" applyFill="1" applyBorder="1" applyAlignment="1">
      <alignment horizontal="center"/>
    </xf>
    <xf numFmtId="10" fontId="3" fillId="0" borderId="4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0" fontId="3" fillId="0" borderId="7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9" fontId="3" fillId="0" borderId="0" xfId="1" applyNumberFormat="1" applyFont="1" applyFill="1" applyBorder="1" applyAlignment="1">
      <alignment horizontal="center"/>
    </xf>
    <xf numFmtId="43" fontId="3" fillId="0" borderId="8" xfId="2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4"/>
  <sheetViews>
    <sheetView tabSelected="1" topLeftCell="A19" workbookViewId="0">
      <pane xSplit="2" topLeftCell="AN1" activePane="topRight" state="frozen"/>
      <selection pane="topRight" activeCell="AT17" sqref="AT17"/>
    </sheetView>
  </sheetViews>
  <sheetFormatPr defaultColWidth="8.69921875" defaultRowHeight="10.199999999999999"/>
  <cols>
    <col min="1" max="1" width="5.3984375" style="5" customWidth="1"/>
    <col min="2" max="2" width="9.19921875" style="5" customWidth="1"/>
    <col min="3" max="3" width="8.69921875" style="5"/>
    <col min="4" max="4" width="11.19921875" style="6" customWidth="1"/>
    <col min="5" max="5" width="8.69921875" style="5"/>
    <col min="6" max="6" width="10.69921875" style="6" customWidth="1"/>
    <col min="7" max="7" width="8.69921875" style="5"/>
    <col min="8" max="8" width="13.19921875" style="6" customWidth="1"/>
    <col min="9" max="9" width="8.69921875" style="5"/>
    <col min="10" max="10" width="12.296875" style="6" customWidth="1"/>
    <col min="11" max="11" width="8.69921875" style="5"/>
    <col min="12" max="12" width="13.296875" style="6" customWidth="1"/>
    <col min="13" max="13" width="8.69921875" style="5"/>
    <col min="14" max="14" width="8.69921875" style="6"/>
    <col min="15" max="15" width="8.69921875" style="5"/>
    <col min="16" max="16" width="8.69921875" style="6"/>
    <col min="17" max="17" width="8.69921875" style="5"/>
    <col min="18" max="18" width="8.69921875" style="6"/>
    <col min="19" max="19" width="8.69921875" style="5"/>
    <col min="20" max="20" width="9.5" style="6" bestFit="1" customWidth="1"/>
    <col min="21" max="21" width="8.69921875" style="5"/>
    <col min="22" max="22" width="8.69921875" style="6"/>
    <col min="23" max="23" width="8.69921875" style="5"/>
    <col min="24" max="24" width="8.69921875" style="6"/>
    <col min="25" max="25" width="8.69921875" style="5"/>
    <col min="26" max="26" width="8.69921875" style="6"/>
    <col min="27" max="29" width="8.69921875" style="5"/>
    <col min="30" max="30" width="8.69921875" style="6"/>
    <col min="31" max="31" width="11.3984375" style="5" customWidth="1"/>
    <col min="32" max="32" width="11.8984375" style="5" customWidth="1"/>
    <col min="33" max="33" width="10.19921875" style="5" customWidth="1"/>
    <col min="34" max="34" width="11.8984375" style="5" customWidth="1"/>
    <col min="35" max="35" width="19.5" style="5" customWidth="1"/>
    <col min="36" max="36" width="10.8984375" style="5" customWidth="1"/>
    <col min="37" max="37" width="11.5" style="5" customWidth="1"/>
    <col min="38" max="38" width="11" style="5" customWidth="1"/>
    <col min="39" max="43" width="10.59765625" style="5" customWidth="1"/>
    <col min="44" max="44" width="11.69921875" style="5" customWidth="1"/>
    <col min="45" max="45" width="10.69921875" style="5" customWidth="1"/>
    <col min="46" max="46" width="11.69921875" style="5" customWidth="1"/>
    <col min="47" max="55" width="8.69921875" style="5"/>
    <col min="56" max="56" width="8.69921875" style="6"/>
    <col min="57" max="16384" width="8.69921875" style="7"/>
  </cols>
  <sheetData>
    <row r="1" spans="1:56" s="1" customFormat="1" ht="28.95" customHeight="1">
      <c r="A1" s="40" t="s">
        <v>9</v>
      </c>
      <c r="B1" s="42" t="s">
        <v>0</v>
      </c>
      <c r="C1" s="39" t="s">
        <v>13</v>
      </c>
      <c r="D1" s="39"/>
      <c r="E1" s="39" t="s">
        <v>16</v>
      </c>
      <c r="F1" s="39"/>
      <c r="G1" s="39" t="s">
        <v>17</v>
      </c>
      <c r="H1" s="39"/>
      <c r="I1" s="39" t="s">
        <v>18</v>
      </c>
      <c r="J1" s="39"/>
      <c r="K1" s="39" t="s">
        <v>19</v>
      </c>
      <c r="L1" s="39"/>
      <c r="M1" s="39" t="s">
        <v>20</v>
      </c>
      <c r="N1" s="39"/>
      <c r="O1" s="39" t="s">
        <v>21</v>
      </c>
      <c r="P1" s="39"/>
      <c r="Q1" s="39" t="s">
        <v>22</v>
      </c>
      <c r="R1" s="39"/>
      <c r="S1" s="39" t="s">
        <v>28</v>
      </c>
      <c r="T1" s="39"/>
      <c r="U1" s="39" t="s">
        <v>23</v>
      </c>
      <c r="V1" s="39"/>
      <c r="W1" s="39" t="s">
        <v>29</v>
      </c>
      <c r="X1" s="39"/>
      <c r="Y1" s="46" t="s">
        <v>32</v>
      </c>
      <c r="Z1" s="46"/>
      <c r="AA1" s="43" t="s">
        <v>30</v>
      </c>
      <c r="AB1" s="43"/>
      <c r="AC1" s="43"/>
      <c r="AD1" s="43"/>
      <c r="AE1" s="45" t="s">
        <v>14</v>
      </c>
      <c r="AF1" s="43" t="s">
        <v>3</v>
      </c>
      <c r="AG1" s="43" t="s">
        <v>15</v>
      </c>
      <c r="AH1" s="43" t="s">
        <v>4</v>
      </c>
      <c r="AI1" s="43" t="s">
        <v>12</v>
      </c>
      <c r="AJ1" s="43" t="s">
        <v>5</v>
      </c>
      <c r="AK1" s="40" t="s">
        <v>8</v>
      </c>
      <c r="AL1" s="43" t="s">
        <v>6</v>
      </c>
      <c r="AM1" s="44" t="s">
        <v>11</v>
      </c>
      <c r="AN1" s="43" t="s">
        <v>38</v>
      </c>
      <c r="AO1" s="43"/>
      <c r="AP1" s="43"/>
      <c r="AQ1" s="43"/>
      <c r="AR1" s="43" t="s">
        <v>7</v>
      </c>
      <c r="AS1" s="43" t="s">
        <v>6</v>
      </c>
      <c r="AT1" s="44" t="s">
        <v>10</v>
      </c>
      <c r="AU1" s="14"/>
      <c r="AV1" s="14"/>
      <c r="AW1" s="14"/>
      <c r="AX1" s="14"/>
      <c r="AY1" s="14"/>
      <c r="AZ1" s="14"/>
      <c r="BA1" s="14"/>
      <c r="BB1" s="14"/>
      <c r="BC1" s="14"/>
      <c r="BD1" s="15"/>
    </row>
    <row r="2" spans="1:56" s="4" customFormat="1" ht="29.4" customHeight="1">
      <c r="A2" s="41"/>
      <c r="B2" s="38"/>
      <c r="C2" s="2" t="s">
        <v>1</v>
      </c>
      <c r="D2" s="2" t="s">
        <v>24</v>
      </c>
      <c r="E2" s="3" t="s">
        <v>1</v>
      </c>
      <c r="F2" s="2" t="s">
        <v>24</v>
      </c>
      <c r="G2" s="3" t="s">
        <v>1</v>
      </c>
      <c r="H2" s="2" t="s">
        <v>24</v>
      </c>
      <c r="I2" s="3" t="s">
        <v>1</v>
      </c>
      <c r="J2" s="2" t="s">
        <v>24</v>
      </c>
      <c r="K2" s="3" t="s">
        <v>1</v>
      </c>
      <c r="L2" s="2" t="s">
        <v>24</v>
      </c>
      <c r="M2" s="3" t="s">
        <v>1</v>
      </c>
      <c r="N2" s="2" t="s">
        <v>27</v>
      </c>
      <c r="O2" s="3" t="s">
        <v>1</v>
      </c>
      <c r="P2" s="2" t="s">
        <v>27</v>
      </c>
      <c r="Q2" s="3" t="s">
        <v>1</v>
      </c>
      <c r="R2" s="2" t="s">
        <v>27</v>
      </c>
      <c r="S2" s="3" t="s">
        <v>1</v>
      </c>
      <c r="T2" s="2" t="s">
        <v>27</v>
      </c>
      <c r="U2" s="3" t="s">
        <v>1</v>
      </c>
      <c r="V2" s="27" t="s">
        <v>27</v>
      </c>
      <c r="W2" s="3" t="s">
        <v>1</v>
      </c>
      <c r="X2" s="27" t="s">
        <v>31</v>
      </c>
      <c r="Y2" s="3" t="s">
        <v>1</v>
      </c>
      <c r="Z2" s="2" t="s">
        <v>2</v>
      </c>
      <c r="AA2" s="31" t="s">
        <v>33</v>
      </c>
      <c r="AB2" s="31" t="s">
        <v>34</v>
      </c>
      <c r="AC2" s="31" t="s">
        <v>35</v>
      </c>
      <c r="AD2" s="31" t="s">
        <v>36</v>
      </c>
      <c r="AE2" s="45"/>
      <c r="AF2" s="43"/>
      <c r="AG2" s="43"/>
      <c r="AH2" s="43"/>
      <c r="AI2" s="43"/>
      <c r="AJ2" s="43"/>
      <c r="AK2" s="41"/>
      <c r="AL2" s="43"/>
      <c r="AM2" s="44"/>
      <c r="AN2" s="31" t="s">
        <v>33</v>
      </c>
      <c r="AO2" s="31" t="s">
        <v>34</v>
      </c>
      <c r="AP2" s="31" t="s">
        <v>39</v>
      </c>
      <c r="AQ2" s="31" t="s">
        <v>40</v>
      </c>
      <c r="AR2" s="43"/>
      <c r="AS2" s="43"/>
      <c r="AT2" s="44"/>
      <c r="BD2" s="16"/>
    </row>
    <row r="3" spans="1:56">
      <c r="A3" s="17">
        <v>1</v>
      </c>
      <c r="B3" s="18">
        <v>384553</v>
      </c>
      <c r="C3" s="19">
        <v>1</v>
      </c>
      <c r="D3" s="20">
        <v>3</v>
      </c>
      <c r="F3" s="6">
        <v>3</v>
      </c>
      <c r="G3" s="5">
        <v>1</v>
      </c>
      <c r="H3" s="6">
        <v>3</v>
      </c>
      <c r="J3" s="6">
        <v>3</v>
      </c>
      <c r="L3" s="6">
        <v>3</v>
      </c>
      <c r="N3" s="6">
        <v>3</v>
      </c>
      <c r="O3" s="5">
        <v>1</v>
      </c>
      <c r="P3" s="6">
        <v>3</v>
      </c>
      <c r="R3" s="6">
        <v>3</v>
      </c>
      <c r="S3" s="5">
        <v>1</v>
      </c>
      <c r="T3" s="6">
        <v>3</v>
      </c>
      <c r="U3" s="5">
        <v>1</v>
      </c>
      <c r="V3" s="6">
        <v>3</v>
      </c>
      <c r="X3" s="6">
        <v>2</v>
      </c>
      <c r="Y3" s="5">
        <v>1</v>
      </c>
      <c r="Z3" s="6">
        <v>3</v>
      </c>
      <c r="AA3" s="5">
        <v>16</v>
      </c>
      <c r="AB3" s="5">
        <v>20</v>
      </c>
      <c r="AC3" s="5">
        <v>20</v>
      </c>
      <c r="AD3" s="6">
        <v>10</v>
      </c>
      <c r="AE3" s="6">
        <f t="shared" ref="AE3:AE34" si="0">C3+E3+G3+I3+K3+M3+O3+Q3+S3+U3+W3+Y3</f>
        <v>6</v>
      </c>
      <c r="AF3" s="8">
        <v>0.04</v>
      </c>
      <c r="AG3" s="9">
        <f>D3+F3+H3+J3+L3+N3+P3+R3+T3+V3+X3+Z3</f>
        <v>35</v>
      </c>
      <c r="AH3" s="8">
        <f>AG3/35*3/10</f>
        <v>0.3</v>
      </c>
      <c r="AI3" s="34">
        <f>MIN(AF3+AH3,0.3)</f>
        <v>0.3</v>
      </c>
      <c r="AJ3" s="28">
        <f>SUM(AA3:AD3)</f>
        <v>66</v>
      </c>
      <c r="AK3" s="11">
        <f>AJ3/70</f>
        <v>0.94285714285714284</v>
      </c>
      <c r="AL3" s="10">
        <f>AJ3/100+AI3</f>
        <v>0.96</v>
      </c>
      <c r="AM3" s="28">
        <v>5</v>
      </c>
      <c r="AN3" s="6"/>
      <c r="AO3" s="6"/>
      <c r="AP3" s="6"/>
      <c r="AQ3" s="6"/>
      <c r="AR3" s="6"/>
      <c r="AS3" s="10"/>
      <c r="AT3" s="6"/>
    </row>
    <row r="4" spans="1:56">
      <c r="A4" s="17">
        <v>2</v>
      </c>
      <c r="B4" s="18">
        <v>386806</v>
      </c>
      <c r="C4" s="5">
        <v>1</v>
      </c>
      <c r="D4" s="6">
        <v>3</v>
      </c>
      <c r="F4" s="6">
        <v>3</v>
      </c>
      <c r="H4" s="6">
        <v>3</v>
      </c>
      <c r="J4" s="6">
        <v>3</v>
      </c>
      <c r="L4" s="6">
        <v>3</v>
      </c>
      <c r="N4" s="6">
        <v>2</v>
      </c>
      <c r="P4" s="6">
        <v>3</v>
      </c>
      <c r="T4" s="6">
        <v>3</v>
      </c>
      <c r="V4" s="6">
        <v>3</v>
      </c>
      <c r="X4" s="6">
        <v>2</v>
      </c>
      <c r="Z4" s="6">
        <v>3</v>
      </c>
      <c r="AA4" s="5">
        <v>14</v>
      </c>
      <c r="AB4" s="5">
        <v>20</v>
      </c>
      <c r="AC4" s="32">
        <v>17.5</v>
      </c>
      <c r="AD4" s="6">
        <v>7</v>
      </c>
      <c r="AE4" s="6">
        <f t="shared" si="0"/>
        <v>1</v>
      </c>
      <c r="AF4" s="8">
        <v>0.01</v>
      </c>
      <c r="AG4" s="9">
        <f>D4+F4+H4+J4+L4+N4+P4+R4+T4+V4+X4+Z4</f>
        <v>31</v>
      </c>
      <c r="AH4" s="8">
        <f>AG4/35*3/10</f>
        <v>0.26571428571428568</v>
      </c>
      <c r="AI4" s="34">
        <f t="shared" ref="AI4:AI52" si="1">MIN(AF4+AH4,0.3)</f>
        <v>0.27571428571428569</v>
      </c>
      <c r="AJ4" s="9">
        <f t="shared" ref="AJ4:AJ52" si="2">SUM(AA4:AD4)</f>
        <v>58.5</v>
      </c>
      <c r="AK4" s="11">
        <f t="shared" ref="AK4:AK13" si="3">AJ4/70</f>
        <v>0.83571428571428574</v>
      </c>
      <c r="AL4" s="10">
        <f>AJ4/100+AI4</f>
        <v>0.86071428571428565</v>
      </c>
      <c r="AM4" s="9">
        <v>4.5</v>
      </c>
      <c r="AN4" s="6"/>
      <c r="AO4" s="6"/>
      <c r="AP4" s="6"/>
      <c r="AQ4" s="6"/>
      <c r="AR4" s="6"/>
      <c r="AS4" s="10"/>
      <c r="AT4" s="6"/>
    </row>
    <row r="5" spans="1:56">
      <c r="A5" s="17">
        <v>3</v>
      </c>
      <c r="B5" s="18">
        <v>358591</v>
      </c>
      <c r="D5" s="6">
        <v>1</v>
      </c>
      <c r="F5" s="6">
        <v>1</v>
      </c>
      <c r="H5" s="6">
        <v>2</v>
      </c>
      <c r="J5" s="6">
        <v>1</v>
      </c>
      <c r="L5" s="6">
        <v>1</v>
      </c>
      <c r="M5" s="5">
        <v>1</v>
      </c>
      <c r="N5" s="6">
        <v>2</v>
      </c>
      <c r="P5" s="6">
        <v>1</v>
      </c>
      <c r="R5" s="6">
        <v>3</v>
      </c>
      <c r="S5" s="5">
        <v>1</v>
      </c>
      <c r="T5" s="6">
        <v>3</v>
      </c>
      <c r="V5" s="6">
        <v>3</v>
      </c>
      <c r="X5" s="6">
        <v>2</v>
      </c>
      <c r="Z5" s="6">
        <v>3</v>
      </c>
      <c r="AA5" s="5">
        <v>14</v>
      </c>
      <c r="AB5" s="5">
        <v>15.5</v>
      </c>
      <c r="AC5" s="5">
        <v>9</v>
      </c>
      <c r="AD5" s="6">
        <v>9</v>
      </c>
      <c r="AE5" s="6">
        <f t="shared" si="0"/>
        <v>2</v>
      </c>
      <c r="AF5" s="8">
        <v>0.02</v>
      </c>
      <c r="AG5" s="9">
        <f t="shared" ref="AG5:AG52" si="4">D5+F5+H5+J5+L5+N5+P5+R5+T5+V5+X5+Z5</f>
        <v>23</v>
      </c>
      <c r="AH5" s="8">
        <f t="shared" ref="AH5:AH52" si="5">AG5/35*3/10</f>
        <v>0.19714285714285715</v>
      </c>
      <c r="AI5" s="34">
        <f t="shared" si="1"/>
        <v>0.21714285714285714</v>
      </c>
      <c r="AJ5" s="9">
        <f t="shared" si="2"/>
        <v>47.5</v>
      </c>
      <c r="AK5" s="11">
        <f t="shared" si="3"/>
        <v>0.6785714285714286</v>
      </c>
      <c r="AL5" s="10">
        <f t="shared" ref="AL5:AL52" si="6">AJ5/100+AI5</f>
        <v>0.69214285714285717</v>
      </c>
      <c r="AM5" s="9">
        <v>3.5</v>
      </c>
      <c r="AN5" s="6"/>
      <c r="AO5" s="6"/>
      <c r="AP5" s="6"/>
      <c r="AQ5" s="6"/>
      <c r="AR5" s="6"/>
      <c r="AS5" s="10"/>
      <c r="AT5" s="6"/>
    </row>
    <row r="6" spans="1:56">
      <c r="A6" s="17">
        <v>4</v>
      </c>
      <c r="B6" s="18">
        <v>387935</v>
      </c>
      <c r="C6" s="22"/>
      <c r="D6" s="21">
        <v>1</v>
      </c>
      <c r="F6" s="6">
        <v>2</v>
      </c>
      <c r="J6" s="6">
        <v>1</v>
      </c>
      <c r="L6" s="6">
        <v>1</v>
      </c>
      <c r="N6" s="6">
        <v>2</v>
      </c>
      <c r="P6" s="6">
        <v>1</v>
      </c>
      <c r="R6" s="6">
        <v>1</v>
      </c>
      <c r="T6" s="6">
        <v>1</v>
      </c>
      <c r="X6" s="6">
        <v>1</v>
      </c>
      <c r="Z6" s="6">
        <v>0</v>
      </c>
      <c r="AA6" s="5">
        <v>10</v>
      </c>
      <c r="AB6" s="5">
        <v>0</v>
      </c>
      <c r="AC6" s="5">
        <v>6</v>
      </c>
      <c r="AD6" s="6">
        <v>2</v>
      </c>
      <c r="AE6" s="6">
        <f t="shared" si="0"/>
        <v>0</v>
      </c>
      <c r="AF6" s="8"/>
      <c r="AG6" s="9">
        <f t="shared" si="4"/>
        <v>11</v>
      </c>
      <c r="AH6" s="8">
        <f t="shared" si="5"/>
        <v>9.4285714285714278E-2</v>
      </c>
      <c r="AI6" s="34">
        <f t="shared" si="1"/>
        <v>9.4285714285714278E-2</v>
      </c>
      <c r="AJ6" s="9">
        <f t="shared" si="2"/>
        <v>18</v>
      </c>
      <c r="AK6" s="11">
        <f t="shared" si="3"/>
        <v>0.25714285714285712</v>
      </c>
      <c r="AL6" s="10">
        <f t="shared" si="6"/>
        <v>0.27428571428571424</v>
      </c>
      <c r="AM6" s="9">
        <v>2</v>
      </c>
      <c r="AN6" s="6">
        <v>4</v>
      </c>
      <c r="AO6" s="6">
        <v>3</v>
      </c>
      <c r="AP6" s="6">
        <v>1</v>
      </c>
      <c r="AQ6" s="6">
        <v>2</v>
      </c>
      <c r="AR6" s="6">
        <v>10</v>
      </c>
      <c r="AS6" s="10"/>
      <c r="AT6" s="6">
        <v>2</v>
      </c>
    </row>
    <row r="7" spans="1:56">
      <c r="A7" s="17">
        <v>5</v>
      </c>
      <c r="B7" s="18">
        <v>387325</v>
      </c>
      <c r="C7" s="22"/>
      <c r="D7" s="21"/>
      <c r="F7" s="6">
        <v>2</v>
      </c>
      <c r="H7" s="6">
        <v>1</v>
      </c>
      <c r="L7" s="6">
        <v>1</v>
      </c>
      <c r="N7" s="6">
        <v>1</v>
      </c>
      <c r="P7" s="6">
        <v>1</v>
      </c>
      <c r="T7" s="6">
        <v>2</v>
      </c>
      <c r="X7" s="6">
        <v>1</v>
      </c>
      <c r="AA7" s="5">
        <v>14</v>
      </c>
      <c r="AB7" s="5">
        <v>0</v>
      </c>
      <c r="AC7" s="5">
        <v>0</v>
      </c>
      <c r="AD7" s="6">
        <v>0</v>
      </c>
      <c r="AE7" s="6">
        <f t="shared" si="0"/>
        <v>0</v>
      </c>
      <c r="AF7" s="8"/>
      <c r="AG7" s="9">
        <f t="shared" si="4"/>
        <v>9</v>
      </c>
      <c r="AH7" s="8">
        <f t="shared" si="5"/>
        <v>7.7142857142857138E-2</v>
      </c>
      <c r="AI7" s="34">
        <f t="shared" si="1"/>
        <v>7.7142857142857138E-2</v>
      </c>
      <c r="AJ7" s="9">
        <f t="shared" si="2"/>
        <v>14</v>
      </c>
      <c r="AK7" s="11">
        <f t="shared" si="3"/>
        <v>0.2</v>
      </c>
      <c r="AL7" s="10">
        <f t="shared" si="6"/>
        <v>0.21714285714285714</v>
      </c>
      <c r="AM7" s="9">
        <v>2</v>
      </c>
      <c r="AN7" s="6"/>
      <c r="AO7" s="6"/>
      <c r="AP7" s="6"/>
      <c r="AQ7" s="6"/>
      <c r="AR7" s="6"/>
      <c r="AS7" s="10"/>
      <c r="AT7" s="6"/>
    </row>
    <row r="8" spans="1:56">
      <c r="A8" s="17">
        <v>6</v>
      </c>
      <c r="B8" s="18">
        <v>384586</v>
      </c>
      <c r="C8" s="22"/>
      <c r="D8" s="21"/>
      <c r="AE8" s="6">
        <f t="shared" si="0"/>
        <v>0</v>
      </c>
      <c r="AF8" s="8"/>
      <c r="AG8" s="9">
        <f t="shared" si="4"/>
        <v>0</v>
      </c>
      <c r="AH8" s="8">
        <f t="shared" si="5"/>
        <v>0</v>
      </c>
      <c r="AI8" s="34">
        <f t="shared" si="1"/>
        <v>0</v>
      </c>
      <c r="AJ8" s="9"/>
      <c r="AK8" s="11"/>
      <c r="AL8" s="10"/>
      <c r="AM8" s="9" t="s">
        <v>37</v>
      </c>
      <c r="AN8" s="6"/>
      <c r="AO8" s="6"/>
      <c r="AP8" s="6"/>
      <c r="AQ8" s="6"/>
      <c r="AR8" s="6"/>
      <c r="AS8" s="10"/>
      <c r="AT8" s="6"/>
    </row>
    <row r="9" spans="1:56">
      <c r="A9" s="17">
        <v>7</v>
      </c>
      <c r="B9" s="18">
        <v>373644</v>
      </c>
      <c r="C9" s="5">
        <v>1</v>
      </c>
      <c r="D9" s="6">
        <v>2</v>
      </c>
      <c r="E9" s="5">
        <v>1</v>
      </c>
      <c r="F9" s="6">
        <v>3</v>
      </c>
      <c r="H9" s="6">
        <v>1</v>
      </c>
      <c r="I9" s="5">
        <v>1</v>
      </c>
      <c r="J9" s="6">
        <v>3</v>
      </c>
      <c r="K9" s="5">
        <v>1</v>
      </c>
      <c r="L9" s="6">
        <v>3</v>
      </c>
      <c r="M9" s="5">
        <v>1</v>
      </c>
      <c r="N9" s="6">
        <v>3</v>
      </c>
      <c r="P9" s="6">
        <v>3</v>
      </c>
      <c r="R9" s="6">
        <v>3</v>
      </c>
      <c r="T9" s="6">
        <v>3</v>
      </c>
      <c r="V9" s="6">
        <v>3</v>
      </c>
      <c r="X9" s="6">
        <v>2</v>
      </c>
      <c r="Z9" s="6">
        <v>3</v>
      </c>
      <c r="AA9" s="5">
        <v>18</v>
      </c>
      <c r="AB9" s="5">
        <v>20</v>
      </c>
      <c r="AC9" s="5">
        <v>20</v>
      </c>
      <c r="AD9" s="6">
        <v>10</v>
      </c>
      <c r="AE9" s="6">
        <f t="shared" si="0"/>
        <v>5</v>
      </c>
      <c r="AF9" s="8">
        <v>0.04</v>
      </c>
      <c r="AG9" s="9">
        <f t="shared" si="4"/>
        <v>32</v>
      </c>
      <c r="AH9" s="8">
        <f t="shared" si="5"/>
        <v>0.2742857142857143</v>
      </c>
      <c r="AI9" s="34">
        <f t="shared" si="1"/>
        <v>0.3</v>
      </c>
      <c r="AJ9" s="9">
        <f t="shared" si="2"/>
        <v>68</v>
      </c>
      <c r="AK9" s="11">
        <f t="shared" si="3"/>
        <v>0.97142857142857142</v>
      </c>
      <c r="AL9" s="10">
        <f t="shared" si="6"/>
        <v>0.98</v>
      </c>
      <c r="AM9" s="9">
        <v>5</v>
      </c>
      <c r="AN9" s="6"/>
      <c r="AO9" s="6"/>
      <c r="AP9" s="6"/>
      <c r="AQ9" s="6"/>
      <c r="AR9" s="6"/>
      <c r="AS9" s="10"/>
      <c r="AT9" s="6"/>
    </row>
    <row r="10" spans="1:56">
      <c r="A10" s="17">
        <v>8</v>
      </c>
      <c r="B10" s="18">
        <v>384525</v>
      </c>
      <c r="C10" s="22">
        <v>1</v>
      </c>
      <c r="D10" s="21">
        <v>1</v>
      </c>
      <c r="E10" s="5">
        <v>1</v>
      </c>
      <c r="F10" s="6">
        <v>3</v>
      </c>
      <c r="G10" s="5">
        <v>1</v>
      </c>
      <c r="H10" s="6">
        <v>2</v>
      </c>
      <c r="J10" s="6">
        <v>2</v>
      </c>
      <c r="L10" s="6">
        <v>3</v>
      </c>
      <c r="M10" s="5">
        <v>2</v>
      </c>
      <c r="N10" s="6">
        <v>2</v>
      </c>
      <c r="O10" s="5">
        <v>1</v>
      </c>
      <c r="P10" s="6">
        <v>3</v>
      </c>
      <c r="R10" s="6">
        <v>2</v>
      </c>
      <c r="S10" s="5">
        <v>2</v>
      </c>
      <c r="T10" s="6">
        <v>3</v>
      </c>
      <c r="V10" s="6">
        <v>2</v>
      </c>
      <c r="X10" s="6">
        <v>2</v>
      </c>
      <c r="Y10" s="5">
        <v>1</v>
      </c>
      <c r="Z10" s="6">
        <v>2</v>
      </c>
      <c r="AA10" s="5">
        <v>16</v>
      </c>
      <c r="AB10" s="5">
        <v>4</v>
      </c>
      <c r="AC10" s="5">
        <v>16</v>
      </c>
      <c r="AD10" s="6">
        <v>7</v>
      </c>
      <c r="AE10" s="6">
        <f t="shared" si="0"/>
        <v>9</v>
      </c>
      <c r="AF10" s="8">
        <v>0.05</v>
      </c>
      <c r="AG10" s="9">
        <f t="shared" si="4"/>
        <v>27</v>
      </c>
      <c r="AH10" s="8">
        <f t="shared" si="5"/>
        <v>0.23142857142857146</v>
      </c>
      <c r="AI10" s="34">
        <f t="shared" si="1"/>
        <v>0.28142857142857147</v>
      </c>
      <c r="AJ10" s="9">
        <f t="shared" si="2"/>
        <v>43</v>
      </c>
      <c r="AK10" s="11">
        <f t="shared" si="3"/>
        <v>0.61428571428571432</v>
      </c>
      <c r="AL10" s="10">
        <f t="shared" si="6"/>
        <v>0.71142857142857152</v>
      </c>
      <c r="AM10" s="9">
        <v>4</v>
      </c>
      <c r="AN10" s="6"/>
      <c r="AO10" s="6"/>
      <c r="AP10" s="6"/>
      <c r="AQ10" s="6"/>
      <c r="AR10" s="6"/>
      <c r="AS10" s="10"/>
      <c r="AT10" s="6"/>
    </row>
    <row r="11" spans="1:56">
      <c r="A11" s="17">
        <v>9</v>
      </c>
      <c r="B11" s="18">
        <v>384629</v>
      </c>
      <c r="AE11" s="6">
        <f t="shared" si="0"/>
        <v>0</v>
      </c>
      <c r="AF11" s="8"/>
      <c r="AG11" s="9">
        <f t="shared" si="4"/>
        <v>0</v>
      </c>
      <c r="AH11" s="8">
        <f t="shared" si="5"/>
        <v>0</v>
      </c>
      <c r="AI11" s="34">
        <f t="shared" si="1"/>
        <v>0</v>
      </c>
      <c r="AJ11" s="9"/>
      <c r="AK11" s="11"/>
      <c r="AL11" s="10"/>
      <c r="AM11" s="9" t="s">
        <v>37</v>
      </c>
      <c r="AN11" s="6"/>
      <c r="AO11" s="6"/>
      <c r="AP11" s="6"/>
      <c r="AQ11" s="6"/>
      <c r="AR11" s="6"/>
      <c r="AS11" s="10"/>
      <c r="AT11" s="6"/>
    </row>
    <row r="12" spans="1:56">
      <c r="A12" s="17">
        <v>10</v>
      </c>
      <c r="B12" s="18">
        <v>384555</v>
      </c>
      <c r="D12" s="6">
        <v>2</v>
      </c>
      <c r="F12" s="6">
        <v>3</v>
      </c>
      <c r="H12" s="6">
        <v>3</v>
      </c>
      <c r="N12" s="6">
        <v>2</v>
      </c>
      <c r="V12" s="6">
        <v>3</v>
      </c>
      <c r="X12" s="6">
        <v>2</v>
      </c>
      <c r="Z12" s="6">
        <v>1</v>
      </c>
      <c r="AA12" s="5">
        <v>10</v>
      </c>
      <c r="AB12" s="5">
        <v>3</v>
      </c>
      <c r="AC12" s="5">
        <v>1</v>
      </c>
      <c r="AD12" s="6">
        <v>8</v>
      </c>
      <c r="AE12" s="6">
        <f t="shared" si="0"/>
        <v>0</v>
      </c>
      <c r="AF12" s="8"/>
      <c r="AG12" s="9">
        <f t="shared" si="4"/>
        <v>16</v>
      </c>
      <c r="AH12" s="8">
        <f t="shared" si="5"/>
        <v>0.13714285714285715</v>
      </c>
      <c r="AI12" s="34">
        <f t="shared" si="1"/>
        <v>0.13714285714285715</v>
      </c>
      <c r="AJ12" s="9">
        <f t="shared" si="2"/>
        <v>22</v>
      </c>
      <c r="AK12" s="11">
        <f t="shared" si="3"/>
        <v>0.31428571428571428</v>
      </c>
      <c r="AL12" s="10">
        <f t="shared" si="6"/>
        <v>0.35714285714285715</v>
      </c>
      <c r="AM12" s="9">
        <v>2</v>
      </c>
      <c r="AN12" s="6">
        <v>14</v>
      </c>
      <c r="AO12" s="6">
        <v>6</v>
      </c>
      <c r="AP12" s="6">
        <v>3.5</v>
      </c>
      <c r="AQ12" s="6">
        <v>8</v>
      </c>
      <c r="AR12" s="37">
        <f>AN12+AO12+AP12+AQ12</f>
        <v>31.5</v>
      </c>
      <c r="AS12" s="10"/>
      <c r="AT12" s="6">
        <v>2</v>
      </c>
    </row>
    <row r="13" spans="1:56">
      <c r="A13" s="17">
        <v>11</v>
      </c>
      <c r="B13" s="18">
        <v>387019</v>
      </c>
      <c r="C13" s="22"/>
      <c r="D13" s="21">
        <v>2</v>
      </c>
      <c r="F13" s="6">
        <v>2</v>
      </c>
      <c r="H13" s="6">
        <v>1</v>
      </c>
      <c r="J13" s="6">
        <v>1</v>
      </c>
      <c r="L13" s="6">
        <v>1</v>
      </c>
      <c r="N13" s="6">
        <v>3</v>
      </c>
      <c r="P13" s="6">
        <v>1</v>
      </c>
      <c r="R13" s="6">
        <v>2</v>
      </c>
      <c r="T13" s="6">
        <v>1</v>
      </c>
      <c r="U13" s="5">
        <v>2</v>
      </c>
      <c r="V13" s="6">
        <v>0</v>
      </c>
      <c r="X13" s="6">
        <v>1</v>
      </c>
      <c r="Z13" s="6">
        <v>1</v>
      </c>
      <c r="AA13" s="5">
        <v>6</v>
      </c>
      <c r="AB13" s="5">
        <v>8</v>
      </c>
      <c r="AC13" s="5">
        <v>0</v>
      </c>
      <c r="AD13" s="6">
        <v>4</v>
      </c>
      <c r="AE13" s="6">
        <f t="shared" si="0"/>
        <v>2</v>
      </c>
      <c r="AF13" s="8">
        <v>0.02</v>
      </c>
      <c r="AG13" s="9">
        <f t="shared" si="4"/>
        <v>16</v>
      </c>
      <c r="AH13" s="8">
        <f t="shared" si="5"/>
        <v>0.13714285714285715</v>
      </c>
      <c r="AI13" s="34">
        <f t="shared" si="1"/>
        <v>0.15714285714285714</v>
      </c>
      <c r="AJ13" s="9">
        <f t="shared" si="2"/>
        <v>18</v>
      </c>
      <c r="AK13" s="11">
        <f t="shared" si="3"/>
        <v>0.25714285714285712</v>
      </c>
      <c r="AL13" s="10">
        <f t="shared" si="6"/>
        <v>0.33714285714285713</v>
      </c>
      <c r="AM13" s="9">
        <v>2</v>
      </c>
      <c r="AN13" s="6">
        <v>8</v>
      </c>
      <c r="AO13" s="6">
        <v>5.5</v>
      </c>
      <c r="AP13" s="6">
        <v>6</v>
      </c>
      <c r="AQ13" s="6">
        <v>10</v>
      </c>
      <c r="AR13" s="37">
        <f>AN13+AO13+AP13+AQ13</f>
        <v>29.5</v>
      </c>
      <c r="AS13" s="10"/>
      <c r="AT13" s="6">
        <v>2</v>
      </c>
    </row>
    <row r="14" spans="1:56">
      <c r="A14" s="17">
        <v>12</v>
      </c>
      <c r="B14" s="18">
        <v>387351</v>
      </c>
      <c r="C14" s="22"/>
      <c r="D14" s="21"/>
      <c r="AE14" s="6">
        <f t="shared" si="0"/>
        <v>0</v>
      </c>
      <c r="AF14" s="8"/>
      <c r="AG14" s="9">
        <f t="shared" si="4"/>
        <v>0</v>
      </c>
      <c r="AH14" s="8">
        <f t="shared" si="5"/>
        <v>0</v>
      </c>
      <c r="AI14" s="34">
        <f t="shared" si="1"/>
        <v>0</v>
      </c>
      <c r="AJ14" s="9"/>
      <c r="AK14" s="11"/>
      <c r="AL14" s="10"/>
      <c r="AM14" s="9" t="s">
        <v>37</v>
      </c>
      <c r="AN14" s="6"/>
      <c r="AO14" s="6"/>
      <c r="AP14" s="6"/>
      <c r="AQ14" s="6"/>
      <c r="AR14" s="6"/>
      <c r="AS14" s="10"/>
      <c r="AT14" s="6"/>
    </row>
    <row r="15" spans="1:56">
      <c r="A15" s="17">
        <v>13</v>
      </c>
      <c r="B15" s="18">
        <v>387555</v>
      </c>
      <c r="AE15" s="6">
        <f t="shared" si="0"/>
        <v>0</v>
      </c>
      <c r="AF15" s="8"/>
      <c r="AG15" s="9">
        <f t="shared" si="4"/>
        <v>0</v>
      </c>
      <c r="AH15" s="8">
        <f t="shared" si="5"/>
        <v>0</v>
      </c>
      <c r="AI15" s="34">
        <f t="shared" si="1"/>
        <v>0</v>
      </c>
      <c r="AJ15" s="9"/>
      <c r="AK15" s="11"/>
      <c r="AL15" s="10"/>
      <c r="AM15" s="9" t="s">
        <v>37</v>
      </c>
      <c r="AN15" s="6"/>
      <c r="AO15" s="6"/>
      <c r="AP15" s="6"/>
      <c r="AQ15" s="6"/>
      <c r="AR15" s="6"/>
      <c r="AS15" s="10"/>
      <c r="AT15" s="6"/>
    </row>
    <row r="16" spans="1:56">
      <c r="A16" s="17">
        <v>14</v>
      </c>
      <c r="B16" s="18">
        <v>384572</v>
      </c>
      <c r="C16" s="22">
        <v>1</v>
      </c>
      <c r="D16" s="21">
        <v>2</v>
      </c>
      <c r="F16" s="6">
        <v>2</v>
      </c>
      <c r="G16" s="5">
        <v>1</v>
      </c>
      <c r="H16" s="6">
        <v>3</v>
      </c>
      <c r="J16" s="6">
        <v>3</v>
      </c>
      <c r="L16" s="6">
        <v>2</v>
      </c>
      <c r="P16" s="6">
        <v>3</v>
      </c>
      <c r="R16" s="6">
        <v>1</v>
      </c>
      <c r="S16" s="5">
        <v>1</v>
      </c>
      <c r="T16" s="6">
        <v>2</v>
      </c>
      <c r="V16" s="6">
        <v>0</v>
      </c>
      <c r="X16" s="6">
        <v>2</v>
      </c>
      <c r="AA16" s="5">
        <v>10</v>
      </c>
      <c r="AB16" s="5">
        <v>3</v>
      </c>
      <c r="AC16" s="5">
        <v>16</v>
      </c>
      <c r="AD16" s="6">
        <v>6</v>
      </c>
      <c r="AE16" s="6">
        <f t="shared" si="0"/>
        <v>3</v>
      </c>
      <c r="AF16" s="8">
        <v>0.03</v>
      </c>
      <c r="AG16" s="9">
        <f t="shared" si="4"/>
        <v>20</v>
      </c>
      <c r="AH16" s="8">
        <f t="shared" si="5"/>
        <v>0.17142857142857143</v>
      </c>
      <c r="AI16" s="34">
        <f t="shared" si="1"/>
        <v>0.20142857142857143</v>
      </c>
      <c r="AJ16" s="9">
        <f t="shared" si="2"/>
        <v>35</v>
      </c>
      <c r="AK16" s="11">
        <f>AJ16/70</f>
        <v>0.5</v>
      </c>
      <c r="AL16" s="10">
        <f t="shared" si="6"/>
        <v>0.55142857142857138</v>
      </c>
      <c r="AM16" s="9">
        <v>3</v>
      </c>
      <c r="AN16" s="6"/>
      <c r="AO16" s="6"/>
      <c r="AP16" s="6"/>
      <c r="AQ16" s="6"/>
      <c r="AR16" s="6"/>
      <c r="AS16" s="10"/>
      <c r="AT16" s="6"/>
    </row>
    <row r="17" spans="1:56">
      <c r="A17" s="17">
        <v>15</v>
      </c>
      <c r="B17" s="18">
        <v>366314</v>
      </c>
      <c r="C17" s="22"/>
      <c r="D17" s="21"/>
      <c r="AE17" s="6">
        <f t="shared" si="0"/>
        <v>0</v>
      </c>
      <c r="AF17" s="8"/>
      <c r="AG17" s="9">
        <f t="shared" si="4"/>
        <v>0</v>
      </c>
      <c r="AH17" s="8">
        <f t="shared" si="5"/>
        <v>0</v>
      </c>
      <c r="AI17" s="34">
        <f t="shared" si="1"/>
        <v>0</v>
      </c>
      <c r="AJ17" s="9"/>
      <c r="AK17" s="11"/>
      <c r="AL17" s="10"/>
      <c r="AM17" s="9" t="s">
        <v>37</v>
      </c>
      <c r="AN17" s="6"/>
      <c r="AO17" s="6"/>
      <c r="AP17" s="6"/>
      <c r="AQ17" s="6"/>
      <c r="AR17" s="6"/>
      <c r="AS17" s="10"/>
      <c r="AT17" s="6"/>
    </row>
    <row r="18" spans="1:56">
      <c r="A18" s="17">
        <v>16</v>
      </c>
      <c r="B18" s="18">
        <v>387037</v>
      </c>
      <c r="D18" s="6">
        <v>1</v>
      </c>
      <c r="F18" s="6">
        <v>2</v>
      </c>
      <c r="H18" s="6">
        <v>1</v>
      </c>
      <c r="J18" s="6">
        <v>1</v>
      </c>
      <c r="N18" s="6">
        <v>0</v>
      </c>
      <c r="X18" s="6">
        <v>2</v>
      </c>
      <c r="AE18" s="6">
        <f t="shared" si="0"/>
        <v>0</v>
      </c>
      <c r="AF18" s="8"/>
      <c r="AG18" s="9">
        <f t="shared" si="4"/>
        <v>7</v>
      </c>
      <c r="AH18" s="8">
        <f t="shared" si="5"/>
        <v>6.0000000000000012E-2</v>
      </c>
      <c r="AI18" s="34">
        <f t="shared" si="1"/>
        <v>6.0000000000000012E-2</v>
      </c>
      <c r="AJ18" s="9"/>
      <c r="AK18" s="11"/>
      <c r="AL18" s="10"/>
      <c r="AM18" s="9" t="s">
        <v>37</v>
      </c>
      <c r="AN18" s="6"/>
      <c r="AO18" s="6"/>
      <c r="AP18" s="6"/>
      <c r="AQ18" s="6"/>
      <c r="AR18" s="6"/>
      <c r="AS18" s="10"/>
      <c r="AT18" s="6"/>
    </row>
    <row r="19" spans="1:56">
      <c r="A19" s="17">
        <v>17</v>
      </c>
      <c r="B19" s="18">
        <v>372579</v>
      </c>
      <c r="C19" s="22"/>
      <c r="D19" s="21"/>
      <c r="AE19" s="6">
        <f t="shared" si="0"/>
        <v>0</v>
      </c>
      <c r="AF19" s="8"/>
      <c r="AG19" s="9">
        <f t="shared" si="4"/>
        <v>0</v>
      </c>
      <c r="AH19" s="8">
        <f t="shared" si="5"/>
        <v>0</v>
      </c>
      <c r="AI19" s="34">
        <f t="shared" si="1"/>
        <v>0</v>
      </c>
      <c r="AJ19" s="9"/>
      <c r="AK19" s="11"/>
      <c r="AL19" s="10"/>
      <c r="AM19" s="9" t="s">
        <v>37</v>
      </c>
      <c r="AN19" s="6"/>
      <c r="AO19" s="6"/>
      <c r="AP19" s="6"/>
      <c r="AQ19" s="6"/>
      <c r="AR19" s="6"/>
      <c r="AS19" s="10"/>
      <c r="AT19" s="6"/>
    </row>
    <row r="20" spans="1:56">
      <c r="A20" s="17">
        <v>18</v>
      </c>
      <c r="B20" s="18">
        <v>352836</v>
      </c>
      <c r="C20" s="22"/>
      <c r="D20" s="21"/>
      <c r="AA20" s="5">
        <v>12</v>
      </c>
      <c r="AB20" s="5">
        <v>1</v>
      </c>
      <c r="AC20" s="5">
        <v>10</v>
      </c>
      <c r="AD20" s="6">
        <v>2</v>
      </c>
      <c r="AE20" s="6">
        <f t="shared" si="0"/>
        <v>0</v>
      </c>
      <c r="AF20" s="8"/>
      <c r="AG20" s="9">
        <v>0</v>
      </c>
      <c r="AH20" s="8">
        <v>0.1</v>
      </c>
      <c r="AI20" s="34">
        <f t="shared" si="1"/>
        <v>0.1</v>
      </c>
      <c r="AJ20" s="9">
        <f t="shared" si="2"/>
        <v>25</v>
      </c>
      <c r="AK20" s="11">
        <f t="shared" ref="AK20:AK25" si="7">AJ20/70</f>
        <v>0.35714285714285715</v>
      </c>
      <c r="AL20" s="10">
        <f t="shared" si="6"/>
        <v>0.35</v>
      </c>
      <c r="AM20" s="9">
        <v>2</v>
      </c>
      <c r="AN20" s="6"/>
      <c r="AO20" s="6"/>
      <c r="AP20" s="6"/>
      <c r="AQ20" s="6"/>
      <c r="AR20" s="6"/>
      <c r="AS20" s="10"/>
      <c r="AT20" s="6"/>
    </row>
    <row r="21" spans="1:56">
      <c r="A21" s="17">
        <v>19</v>
      </c>
      <c r="B21" s="18">
        <v>371052</v>
      </c>
      <c r="D21" s="6">
        <v>3</v>
      </c>
      <c r="F21" s="6">
        <v>3</v>
      </c>
      <c r="H21" s="6">
        <v>2</v>
      </c>
      <c r="J21" s="6">
        <v>2</v>
      </c>
      <c r="L21" s="6">
        <v>1</v>
      </c>
      <c r="N21" s="6">
        <v>3</v>
      </c>
      <c r="R21" s="6">
        <v>2</v>
      </c>
      <c r="V21" s="6">
        <v>3</v>
      </c>
      <c r="X21" s="6">
        <v>1</v>
      </c>
      <c r="Y21" s="5">
        <v>1</v>
      </c>
      <c r="Z21" s="6">
        <v>2</v>
      </c>
      <c r="AA21" s="5">
        <v>16</v>
      </c>
      <c r="AB21" s="5">
        <v>14.5</v>
      </c>
      <c r="AC21" s="5">
        <v>0</v>
      </c>
      <c r="AD21" s="6">
        <v>9</v>
      </c>
      <c r="AE21" s="6">
        <f t="shared" si="0"/>
        <v>1</v>
      </c>
      <c r="AF21" s="8">
        <v>0.01</v>
      </c>
      <c r="AG21" s="9">
        <f t="shared" si="4"/>
        <v>22</v>
      </c>
      <c r="AH21" s="8">
        <f t="shared" si="5"/>
        <v>0.18857142857142856</v>
      </c>
      <c r="AI21" s="34">
        <f t="shared" si="1"/>
        <v>0.19857142857142857</v>
      </c>
      <c r="AJ21" s="9">
        <f t="shared" si="2"/>
        <v>39.5</v>
      </c>
      <c r="AK21" s="11">
        <f t="shared" si="7"/>
        <v>0.56428571428571428</v>
      </c>
      <c r="AL21" s="10">
        <f t="shared" si="6"/>
        <v>0.59357142857142864</v>
      </c>
      <c r="AM21" s="9">
        <v>3</v>
      </c>
      <c r="AN21" s="6"/>
      <c r="AO21" s="6"/>
      <c r="AP21" s="6"/>
      <c r="AQ21" s="6"/>
      <c r="AR21" s="6"/>
      <c r="AS21" s="10"/>
      <c r="AT21" s="6"/>
    </row>
    <row r="22" spans="1:56">
      <c r="A22" s="17">
        <v>20</v>
      </c>
      <c r="B22" s="18">
        <v>384747</v>
      </c>
      <c r="C22" s="22"/>
      <c r="D22" s="21">
        <v>2</v>
      </c>
      <c r="F22" s="6">
        <v>2</v>
      </c>
      <c r="J22" s="6">
        <v>1</v>
      </c>
      <c r="L22" s="6">
        <v>3</v>
      </c>
      <c r="N22" s="6">
        <v>3</v>
      </c>
      <c r="P22" s="6">
        <v>1</v>
      </c>
      <c r="R22" s="6">
        <v>1</v>
      </c>
      <c r="V22" s="6">
        <v>2</v>
      </c>
      <c r="X22" s="6">
        <v>2</v>
      </c>
      <c r="AA22" s="5">
        <v>16</v>
      </c>
      <c r="AB22" s="5">
        <v>0</v>
      </c>
      <c r="AC22" s="5">
        <v>0</v>
      </c>
      <c r="AD22" s="6">
        <v>2</v>
      </c>
      <c r="AE22" s="6">
        <f t="shared" si="0"/>
        <v>0</v>
      </c>
      <c r="AF22" s="8"/>
      <c r="AG22" s="9">
        <f t="shared" si="4"/>
        <v>17</v>
      </c>
      <c r="AH22" s="8">
        <f t="shared" si="5"/>
        <v>0.14571428571428571</v>
      </c>
      <c r="AI22" s="34">
        <f t="shared" si="1"/>
        <v>0.14571428571428571</v>
      </c>
      <c r="AJ22" s="9">
        <f t="shared" si="2"/>
        <v>18</v>
      </c>
      <c r="AK22" s="11">
        <f t="shared" si="7"/>
        <v>0.25714285714285712</v>
      </c>
      <c r="AL22" s="10">
        <f t="shared" si="6"/>
        <v>0.32571428571428573</v>
      </c>
      <c r="AM22" s="9">
        <v>2</v>
      </c>
      <c r="AN22" s="6">
        <v>6</v>
      </c>
      <c r="AO22" s="6">
        <v>11.5</v>
      </c>
      <c r="AP22" s="6">
        <v>1</v>
      </c>
      <c r="AQ22" s="6">
        <v>6</v>
      </c>
      <c r="AR22" s="37">
        <f>AN22+AO22+AP22+AQ22</f>
        <v>24.5</v>
      </c>
      <c r="AS22" s="10"/>
      <c r="AT22" s="6">
        <v>2</v>
      </c>
    </row>
    <row r="23" spans="1:56">
      <c r="A23" s="17">
        <v>21</v>
      </c>
      <c r="B23" s="18">
        <v>384788</v>
      </c>
      <c r="D23" s="6">
        <v>2</v>
      </c>
      <c r="F23" s="6">
        <v>3</v>
      </c>
      <c r="H23" s="6">
        <v>2</v>
      </c>
      <c r="J23" s="6">
        <v>2</v>
      </c>
      <c r="L23" s="6">
        <v>3</v>
      </c>
      <c r="N23" s="6">
        <v>2</v>
      </c>
      <c r="P23" s="6">
        <v>2</v>
      </c>
      <c r="R23" s="6">
        <v>3</v>
      </c>
      <c r="T23" s="6">
        <v>1</v>
      </c>
      <c r="V23" s="6">
        <v>2</v>
      </c>
      <c r="X23" s="6">
        <v>2</v>
      </c>
      <c r="AA23" s="5">
        <v>10</v>
      </c>
      <c r="AB23" s="5">
        <v>16</v>
      </c>
      <c r="AC23" s="5">
        <v>16</v>
      </c>
      <c r="AD23" s="6">
        <v>9</v>
      </c>
      <c r="AE23" s="6">
        <f t="shared" si="0"/>
        <v>0</v>
      </c>
      <c r="AF23" s="8"/>
      <c r="AG23" s="9">
        <f t="shared" si="4"/>
        <v>24</v>
      </c>
      <c r="AH23" s="8">
        <f t="shared" si="5"/>
        <v>0.20571428571428568</v>
      </c>
      <c r="AI23" s="34">
        <f t="shared" si="1"/>
        <v>0.20571428571428568</v>
      </c>
      <c r="AJ23" s="9">
        <f t="shared" si="2"/>
        <v>51</v>
      </c>
      <c r="AK23" s="11">
        <f t="shared" si="7"/>
        <v>0.72857142857142854</v>
      </c>
      <c r="AL23" s="10">
        <f t="shared" si="6"/>
        <v>0.71571428571428575</v>
      </c>
      <c r="AM23" s="9">
        <v>4</v>
      </c>
      <c r="AN23" s="6"/>
      <c r="AO23" s="6"/>
      <c r="AP23" s="6"/>
      <c r="AQ23" s="6"/>
      <c r="AR23" s="6"/>
      <c r="AS23" s="10"/>
      <c r="AT23" s="6"/>
    </row>
    <row r="24" spans="1:56">
      <c r="A24" s="17">
        <v>22</v>
      </c>
      <c r="B24" s="18">
        <v>373518</v>
      </c>
      <c r="C24" s="22"/>
      <c r="D24" s="21">
        <v>2</v>
      </c>
      <c r="AA24" s="5">
        <v>12</v>
      </c>
      <c r="AB24" s="5">
        <v>0</v>
      </c>
      <c r="AC24" s="5">
        <v>0</v>
      </c>
      <c r="AD24" s="6">
        <v>1</v>
      </c>
      <c r="AE24" s="6">
        <f t="shared" si="0"/>
        <v>0</v>
      </c>
      <c r="AF24" s="8"/>
      <c r="AG24" s="9">
        <f t="shared" si="4"/>
        <v>2</v>
      </c>
      <c r="AH24" s="8">
        <f t="shared" si="5"/>
        <v>1.7142857142857144E-2</v>
      </c>
      <c r="AI24" s="34">
        <f t="shared" si="1"/>
        <v>1.7142857142857144E-2</v>
      </c>
      <c r="AJ24" s="9">
        <f t="shared" si="2"/>
        <v>13</v>
      </c>
      <c r="AK24" s="11">
        <f t="shared" si="7"/>
        <v>0.18571428571428572</v>
      </c>
      <c r="AL24" s="10">
        <f t="shared" si="6"/>
        <v>0.14714285714285716</v>
      </c>
      <c r="AM24" s="9">
        <v>2</v>
      </c>
      <c r="AN24" s="6">
        <v>6</v>
      </c>
      <c r="AO24" s="6">
        <v>3</v>
      </c>
      <c r="AP24" s="6">
        <v>0</v>
      </c>
      <c r="AQ24" s="6">
        <v>0</v>
      </c>
      <c r="AR24" s="37">
        <f>AN24+AO24+AP24+AQ24</f>
        <v>9</v>
      </c>
      <c r="AS24" s="10"/>
      <c r="AT24" s="6">
        <v>2</v>
      </c>
    </row>
    <row r="25" spans="1:56">
      <c r="A25" s="17">
        <v>23</v>
      </c>
      <c r="B25" s="18">
        <v>384790</v>
      </c>
      <c r="C25" s="22"/>
      <c r="D25" s="21">
        <v>2</v>
      </c>
      <c r="F25" s="6">
        <v>2</v>
      </c>
      <c r="H25" s="6">
        <v>2</v>
      </c>
      <c r="J25" s="6">
        <v>0</v>
      </c>
      <c r="L25" s="6">
        <v>0</v>
      </c>
      <c r="N25" s="6">
        <v>1</v>
      </c>
      <c r="P25" s="6">
        <v>2</v>
      </c>
      <c r="R25" s="6">
        <v>2</v>
      </c>
      <c r="T25" s="6">
        <v>3</v>
      </c>
      <c r="V25" s="6">
        <v>1</v>
      </c>
      <c r="X25" s="6">
        <v>2</v>
      </c>
      <c r="Z25" s="6">
        <v>0</v>
      </c>
      <c r="AA25" s="5">
        <v>10</v>
      </c>
      <c r="AB25" s="5">
        <v>1</v>
      </c>
      <c r="AC25" s="5">
        <v>0</v>
      </c>
      <c r="AD25" s="6">
        <v>2</v>
      </c>
      <c r="AE25" s="6">
        <f t="shared" si="0"/>
        <v>0</v>
      </c>
      <c r="AF25" s="8"/>
      <c r="AG25" s="9">
        <f t="shared" si="4"/>
        <v>17</v>
      </c>
      <c r="AH25" s="8">
        <f t="shared" si="5"/>
        <v>0.14571428571428571</v>
      </c>
      <c r="AI25" s="34">
        <f t="shared" si="1"/>
        <v>0.14571428571428571</v>
      </c>
      <c r="AJ25" s="9">
        <f t="shared" si="2"/>
        <v>13</v>
      </c>
      <c r="AK25" s="11">
        <f t="shared" si="7"/>
        <v>0.18571428571428572</v>
      </c>
      <c r="AL25" s="10">
        <f t="shared" si="6"/>
        <v>0.27571428571428569</v>
      </c>
      <c r="AM25" s="9">
        <v>2</v>
      </c>
      <c r="AN25" s="6">
        <v>10</v>
      </c>
      <c r="AO25" s="6">
        <v>7</v>
      </c>
      <c r="AP25" s="6">
        <v>1.5</v>
      </c>
      <c r="AQ25" s="6">
        <v>8</v>
      </c>
      <c r="AR25" s="37">
        <f>AN25+AO25+AP25+AQ25</f>
        <v>26.5</v>
      </c>
      <c r="AS25" s="10"/>
      <c r="AT25" s="6">
        <v>2</v>
      </c>
    </row>
    <row r="26" spans="1:56">
      <c r="A26" s="17">
        <v>24</v>
      </c>
      <c r="B26" s="18">
        <v>387410</v>
      </c>
      <c r="C26" s="22"/>
      <c r="D26" s="21"/>
      <c r="AE26" s="6">
        <f t="shared" si="0"/>
        <v>0</v>
      </c>
      <c r="AF26" s="8"/>
      <c r="AG26" s="9">
        <f t="shared" si="4"/>
        <v>0</v>
      </c>
      <c r="AH26" s="8">
        <f t="shared" si="5"/>
        <v>0</v>
      </c>
      <c r="AI26" s="34">
        <f t="shared" si="1"/>
        <v>0</v>
      </c>
      <c r="AJ26" s="9"/>
      <c r="AK26" s="11"/>
      <c r="AL26" s="10"/>
      <c r="AM26" s="9" t="s">
        <v>37</v>
      </c>
      <c r="AN26" s="6"/>
      <c r="AO26" s="6"/>
      <c r="AP26" s="6"/>
      <c r="AQ26" s="6"/>
      <c r="AR26" s="6"/>
      <c r="AS26" s="10"/>
      <c r="AT26" s="6"/>
    </row>
    <row r="27" spans="1:56">
      <c r="A27" s="17">
        <v>25</v>
      </c>
      <c r="B27" s="18">
        <v>384844</v>
      </c>
      <c r="C27" s="22"/>
      <c r="D27" s="21">
        <v>3</v>
      </c>
      <c r="F27" s="6">
        <v>3</v>
      </c>
      <c r="H27" s="6">
        <v>2</v>
      </c>
      <c r="J27" s="6">
        <v>1</v>
      </c>
      <c r="L27" s="6">
        <v>2</v>
      </c>
      <c r="R27" s="6">
        <v>2</v>
      </c>
      <c r="T27" s="6">
        <v>1</v>
      </c>
      <c r="U27" s="5">
        <v>1</v>
      </c>
      <c r="V27" s="6">
        <v>2</v>
      </c>
      <c r="AE27" s="6">
        <f t="shared" si="0"/>
        <v>1</v>
      </c>
      <c r="AF27" s="8">
        <v>0.01</v>
      </c>
      <c r="AG27" s="9">
        <f t="shared" si="4"/>
        <v>16</v>
      </c>
      <c r="AH27" s="8">
        <f t="shared" si="5"/>
        <v>0.13714285714285715</v>
      </c>
      <c r="AI27" s="34">
        <f t="shared" si="1"/>
        <v>0.14714285714285716</v>
      </c>
      <c r="AJ27" s="9"/>
      <c r="AK27" s="11"/>
      <c r="AL27" s="10"/>
      <c r="AM27" s="9" t="s">
        <v>37</v>
      </c>
      <c r="AN27" s="6"/>
      <c r="AO27" s="6"/>
      <c r="AP27" s="6"/>
      <c r="AQ27" s="6"/>
      <c r="AR27" s="6"/>
      <c r="AS27" s="10"/>
      <c r="AT27" s="6"/>
    </row>
    <row r="28" spans="1:56" s="5" customFormat="1">
      <c r="A28" s="17">
        <v>26</v>
      </c>
      <c r="B28" s="18">
        <v>390962</v>
      </c>
      <c r="D28" s="6">
        <v>1</v>
      </c>
      <c r="F28" s="6">
        <v>2</v>
      </c>
      <c r="H28" s="6">
        <v>2</v>
      </c>
      <c r="J28" s="6"/>
      <c r="L28" s="6"/>
      <c r="N28" s="6"/>
      <c r="P28" s="6"/>
      <c r="R28" s="6"/>
      <c r="T28" s="6"/>
      <c r="V28" s="6"/>
      <c r="X28" s="6"/>
      <c r="Z28" s="6"/>
      <c r="AD28" s="6"/>
      <c r="AE28" s="6">
        <f t="shared" si="0"/>
        <v>0</v>
      </c>
      <c r="AF28" s="8"/>
      <c r="AG28" s="9">
        <f t="shared" si="4"/>
        <v>5</v>
      </c>
      <c r="AH28" s="8">
        <f t="shared" si="5"/>
        <v>4.2857142857142858E-2</v>
      </c>
      <c r="AI28" s="34">
        <f t="shared" si="1"/>
        <v>4.2857142857142858E-2</v>
      </c>
      <c r="AJ28" s="9"/>
      <c r="AK28" s="11"/>
      <c r="AL28" s="10"/>
      <c r="AM28" s="9" t="s">
        <v>37</v>
      </c>
      <c r="AN28" s="6"/>
      <c r="AO28" s="6"/>
      <c r="AP28" s="6"/>
      <c r="AQ28" s="6"/>
      <c r="AR28" s="6"/>
      <c r="AS28" s="10"/>
      <c r="AT28" s="6"/>
      <c r="BD28" s="6"/>
    </row>
    <row r="29" spans="1:56" s="5" customFormat="1">
      <c r="A29" s="17">
        <v>27</v>
      </c>
      <c r="B29" s="18">
        <v>384920</v>
      </c>
      <c r="D29" s="6">
        <v>3</v>
      </c>
      <c r="F29" s="6">
        <v>3</v>
      </c>
      <c r="G29" s="5">
        <v>1</v>
      </c>
      <c r="H29" s="6">
        <v>2</v>
      </c>
      <c r="I29" s="5">
        <v>1</v>
      </c>
      <c r="J29" s="6">
        <v>1</v>
      </c>
      <c r="L29" s="6">
        <v>2</v>
      </c>
      <c r="N29" s="6">
        <v>3</v>
      </c>
      <c r="P29" s="6">
        <v>3</v>
      </c>
      <c r="Q29" s="5">
        <v>1</v>
      </c>
      <c r="R29" s="6">
        <v>3</v>
      </c>
      <c r="T29" s="6">
        <v>3</v>
      </c>
      <c r="V29" s="6">
        <v>1</v>
      </c>
      <c r="X29" s="6">
        <v>2</v>
      </c>
      <c r="Z29" s="6">
        <v>3</v>
      </c>
      <c r="AA29" s="5">
        <v>12</v>
      </c>
      <c r="AB29" s="5">
        <v>20</v>
      </c>
      <c r="AC29" s="5">
        <v>20</v>
      </c>
      <c r="AD29" s="6">
        <v>10</v>
      </c>
      <c r="AE29" s="6">
        <f t="shared" si="0"/>
        <v>3</v>
      </c>
      <c r="AF29" s="8">
        <v>0.03</v>
      </c>
      <c r="AG29" s="9">
        <f t="shared" si="4"/>
        <v>29</v>
      </c>
      <c r="AH29" s="8">
        <f t="shared" si="5"/>
        <v>0.24857142857142858</v>
      </c>
      <c r="AI29" s="34">
        <f t="shared" si="1"/>
        <v>0.27857142857142858</v>
      </c>
      <c r="AJ29" s="9">
        <f t="shared" si="2"/>
        <v>62</v>
      </c>
      <c r="AK29" s="11">
        <f t="shared" ref="AK29:AK30" si="8">AJ29/70</f>
        <v>0.88571428571428568</v>
      </c>
      <c r="AL29" s="10">
        <f t="shared" si="6"/>
        <v>0.89857142857142858</v>
      </c>
      <c r="AM29" s="9">
        <v>4.5</v>
      </c>
      <c r="AN29" s="6"/>
      <c r="AO29" s="6"/>
      <c r="AP29" s="6"/>
      <c r="AQ29" s="6"/>
      <c r="AR29" s="6"/>
      <c r="AS29" s="10"/>
      <c r="AT29" s="6"/>
      <c r="BD29" s="6"/>
    </row>
    <row r="30" spans="1:56" s="5" customFormat="1">
      <c r="A30" s="17">
        <v>28</v>
      </c>
      <c r="B30" s="18">
        <v>372980</v>
      </c>
      <c r="C30" s="22"/>
      <c r="D30" s="21">
        <v>1</v>
      </c>
      <c r="F30" s="6">
        <v>0</v>
      </c>
      <c r="H30" s="6">
        <v>1</v>
      </c>
      <c r="J30" s="6">
        <v>1</v>
      </c>
      <c r="L30" s="6">
        <v>2</v>
      </c>
      <c r="N30" s="6">
        <v>1</v>
      </c>
      <c r="P30" s="6">
        <v>2</v>
      </c>
      <c r="R30" s="6">
        <v>2</v>
      </c>
      <c r="S30" s="5">
        <v>2</v>
      </c>
      <c r="T30" s="6">
        <v>1</v>
      </c>
      <c r="U30" s="5">
        <v>1</v>
      </c>
      <c r="V30" s="6">
        <v>2</v>
      </c>
      <c r="W30" s="5">
        <v>1</v>
      </c>
      <c r="X30" s="6">
        <v>2</v>
      </c>
      <c r="Z30" s="6"/>
      <c r="AA30" s="5">
        <v>14</v>
      </c>
      <c r="AB30" s="5">
        <v>1</v>
      </c>
      <c r="AC30" s="5">
        <v>0</v>
      </c>
      <c r="AD30" s="6">
        <v>2</v>
      </c>
      <c r="AE30" s="6">
        <f t="shared" si="0"/>
        <v>4</v>
      </c>
      <c r="AF30" s="8">
        <v>0.03</v>
      </c>
      <c r="AG30" s="9">
        <f t="shared" si="4"/>
        <v>15</v>
      </c>
      <c r="AH30" s="8">
        <f t="shared" si="5"/>
        <v>0.12857142857142856</v>
      </c>
      <c r="AI30" s="34">
        <f t="shared" si="1"/>
        <v>0.15857142857142856</v>
      </c>
      <c r="AJ30" s="9">
        <f t="shared" si="2"/>
        <v>17</v>
      </c>
      <c r="AK30" s="11">
        <f t="shared" si="8"/>
        <v>0.24285714285714285</v>
      </c>
      <c r="AL30" s="10">
        <f t="shared" si="6"/>
        <v>0.32857142857142857</v>
      </c>
      <c r="AM30" s="9">
        <v>2</v>
      </c>
      <c r="AN30" s="6">
        <v>6</v>
      </c>
      <c r="AO30" s="6">
        <v>0</v>
      </c>
      <c r="AP30" s="6">
        <v>2</v>
      </c>
      <c r="AQ30" s="6">
        <v>4</v>
      </c>
      <c r="AR30" s="37">
        <f>AN30+AO30+AP30+AQ30</f>
        <v>12</v>
      </c>
      <c r="AS30" s="10"/>
      <c r="AT30" s="6">
        <v>2</v>
      </c>
      <c r="BD30" s="6"/>
    </row>
    <row r="31" spans="1:56">
      <c r="A31" s="17">
        <v>29</v>
      </c>
      <c r="B31" s="18">
        <v>387433</v>
      </c>
      <c r="AE31" s="6">
        <f t="shared" si="0"/>
        <v>0</v>
      </c>
      <c r="AF31" s="8"/>
      <c r="AG31" s="9">
        <f t="shared" si="4"/>
        <v>0</v>
      </c>
      <c r="AH31" s="8">
        <f t="shared" si="5"/>
        <v>0</v>
      </c>
      <c r="AI31" s="34">
        <f t="shared" si="1"/>
        <v>0</v>
      </c>
      <c r="AJ31" s="9"/>
      <c r="AK31" s="11"/>
      <c r="AL31" s="10"/>
      <c r="AM31" s="9" t="s">
        <v>37</v>
      </c>
      <c r="AN31" s="6"/>
      <c r="AO31" s="6"/>
      <c r="AP31" s="6"/>
      <c r="AQ31" s="6"/>
      <c r="AR31" s="6"/>
      <c r="AS31" s="10"/>
      <c r="AT31" s="6"/>
    </row>
    <row r="32" spans="1:56">
      <c r="A32" s="17">
        <v>30</v>
      </c>
      <c r="B32" s="18">
        <v>387095</v>
      </c>
      <c r="D32" s="6">
        <v>2</v>
      </c>
      <c r="F32" s="6">
        <v>2</v>
      </c>
      <c r="H32" s="6">
        <v>1</v>
      </c>
      <c r="J32" s="6">
        <v>1</v>
      </c>
      <c r="L32" s="6">
        <v>0</v>
      </c>
      <c r="N32" s="6">
        <v>0</v>
      </c>
      <c r="P32" s="6">
        <v>1</v>
      </c>
      <c r="R32" s="6">
        <v>2</v>
      </c>
      <c r="T32" s="6">
        <v>2</v>
      </c>
      <c r="V32" s="6">
        <v>2</v>
      </c>
      <c r="X32" s="6">
        <v>2</v>
      </c>
      <c r="AE32" s="6">
        <f t="shared" si="0"/>
        <v>0</v>
      </c>
      <c r="AF32" s="8"/>
      <c r="AG32" s="9">
        <f t="shared" si="4"/>
        <v>15</v>
      </c>
      <c r="AH32" s="8">
        <f t="shared" si="5"/>
        <v>0.12857142857142856</v>
      </c>
      <c r="AI32" s="34">
        <f t="shared" si="1"/>
        <v>0.12857142857142856</v>
      </c>
      <c r="AJ32" s="9"/>
      <c r="AK32" s="11"/>
      <c r="AL32" s="10"/>
      <c r="AM32" s="9" t="s">
        <v>37</v>
      </c>
      <c r="AN32" s="6"/>
      <c r="AO32" s="6"/>
      <c r="AP32" s="6"/>
      <c r="AQ32" s="6"/>
      <c r="AR32" s="6"/>
      <c r="AS32" s="10"/>
      <c r="AT32" s="6"/>
    </row>
    <row r="33" spans="1:46">
      <c r="A33" s="17">
        <v>31</v>
      </c>
      <c r="B33" s="18">
        <v>387338</v>
      </c>
      <c r="C33" s="22"/>
      <c r="D33" s="21">
        <v>0</v>
      </c>
      <c r="H33" s="6">
        <v>0</v>
      </c>
      <c r="J33" s="6">
        <v>1</v>
      </c>
      <c r="L33" s="6">
        <v>0</v>
      </c>
      <c r="AE33" s="6">
        <f t="shared" si="0"/>
        <v>0</v>
      </c>
      <c r="AF33" s="8"/>
      <c r="AG33" s="9">
        <f t="shared" si="4"/>
        <v>1</v>
      </c>
      <c r="AH33" s="8">
        <f t="shared" si="5"/>
        <v>8.5714285714285719E-3</v>
      </c>
      <c r="AI33" s="34">
        <f t="shared" si="1"/>
        <v>8.5714285714285719E-3</v>
      </c>
      <c r="AJ33" s="9"/>
      <c r="AK33" s="11"/>
      <c r="AL33" s="10"/>
      <c r="AM33" s="9" t="s">
        <v>37</v>
      </c>
      <c r="AN33" s="6"/>
      <c r="AO33" s="6"/>
      <c r="AP33" s="6"/>
      <c r="AQ33" s="6"/>
      <c r="AR33" s="6"/>
      <c r="AS33" s="10"/>
      <c r="AT33" s="6"/>
    </row>
    <row r="34" spans="1:46">
      <c r="A34" s="17">
        <v>32</v>
      </c>
      <c r="B34" s="18">
        <v>372863</v>
      </c>
      <c r="D34" s="6">
        <v>3</v>
      </c>
      <c r="F34" s="6">
        <v>3</v>
      </c>
      <c r="H34" s="6">
        <v>2</v>
      </c>
      <c r="J34" s="6">
        <v>1</v>
      </c>
      <c r="L34" s="6">
        <v>3</v>
      </c>
      <c r="N34" s="6">
        <v>1</v>
      </c>
      <c r="P34" s="6">
        <v>3</v>
      </c>
      <c r="R34" s="6">
        <v>2</v>
      </c>
      <c r="T34" s="6">
        <v>2</v>
      </c>
      <c r="V34" s="6">
        <v>2</v>
      </c>
      <c r="X34" s="6">
        <v>2</v>
      </c>
      <c r="Z34" s="6">
        <v>2</v>
      </c>
      <c r="AA34" s="5">
        <v>16</v>
      </c>
      <c r="AB34" s="5">
        <v>20</v>
      </c>
      <c r="AC34" s="5">
        <v>19</v>
      </c>
      <c r="AD34" s="6">
        <v>10</v>
      </c>
      <c r="AE34" s="6">
        <f t="shared" si="0"/>
        <v>0</v>
      </c>
      <c r="AF34" s="8"/>
      <c r="AG34" s="9">
        <f t="shared" si="4"/>
        <v>26</v>
      </c>
      <c r="AH34" s="8">
        <f t="shared" si="5"/>
        <v>0.22285714285714286</v>
      </c>
      <c r="AI34" s="34">
        <f t="shared" si="1"/>
        <v>0.22285714285714286</v>
      </c>
      <c r="AJ34" s="9">
        <f t="shared" si="2"/>
        <v>65</v>
      </c>
      <c r="AK34" s="11">
        <f t="shared" ref="AK34" si="9">AJ34/70</f>
        <v>0.9285714285714286</v>
      </c>
      <c r="AL34" s="10">
        <f t="shared" si="6"/>
        <v>0.87285714285714289</v>
      </c>
      <c r="AM34" s="9">
        <v>4.5</v>
      </c>
      <c r="AN34" s="6"/>
      <c r="AO34" s="6"/>
      <c r="AP34" s="6"/>
      <c r="AQ34" s="6"/>
      <c r="AR34" s="6"/>
      <c r="AS34" s="10"/>
      <c r="AT34" s="6"/>
    </row>
    <row r="35" spans="1:46">
      <c r="A35" s="17">
        <v>33</v>
      </c>
      <c r="B35" s="18">
        <v>373621</v>
      </c>
      <c r="C35" s="22"/>
      <c r="D35" s="21"/>
      <c r="AE35" s="6">
        <f t="shared" ref="AE35:AE52" si="10">C35+E35+G35+I35+K35+M35+O35+Q35+S35+U35+W35+Y35</f>
        <v>0</v>
      </c>
      <c r="AF35" s="8"/>
      <c r="AG35" s="9">
        <f t="shared" si="4"/>
        <v>0</v>
      </c>
      <c r="AH35" s="8">
        <f t="shared" si="5"/>
        <v>0</v>
      </c>
      <c r="AI35" s="34">
        <f t="shared" si="1"/>
        <v>0</v>
      </c>
      <c r="AJ35" s="9"/>
      <c r="AK35" s="11"/>
      <c r="AL35" s="10"/>
      <c r="AM35" s="9" t="s">
        <v>37</v>
      </c>
      <c r="AN35" s="6">
        <v>14</v>
      </c>
      <c r="AO35" s="6">
        <v>9.5</v>
      </c>
      <c r="AP35" s="6">
        <v>0</v>
      </c>
      <c r="AQ35" s="6">
        <v>0</v>
      </c>
      <c r="AR35" s="37">
        <f>AN35+AO35+AP35+AQ35</f>
        <v>23.5</v>
      </c>
      <c r="AS35" s="10"/>
      <c r="AT35" s="6">
        <v>2</v>
      </c>
    </row>
    <row r="36" spans="1:46">
      <c r="A36" s="17">
        <v>34</v>
      </c>
      <c r="B36" s="18">
        <v>371799</v>
      </c>
      <c r="D36" s="6">
        <v>2</v>
      </c>
      <c r="E36" s="5">
        <v>1</v>
      </c>
      <c r="F36" s="6">
        <v>2</v>
      </c>
      <c r="H36" s="6">
        <v>3</v>
      </c>
      <c r="J36" s="6">
        <v>2</v>
      </c>
      <c r="L36" s="6">
        <v>2</v>
      </c>
      <c r="AE36" s="6">
        <f t="shared" si="10"/>
        <v>1</v>
      </c>
      <c r="AF36" s="8">
        <v>0.01</v>
      </c>
      <c r="AG36" s="9">
        <f t="shared" si="4"/>
        <v>11</v>
      </c>
      <c r="AH36" s="8">
        <f t="shared" si="5"/>
        <v>9.4285714285714278E-2</v>
      </c>
      <c r="AI36" s="34">
        <f t="shared" si="1"/>
        <v>0.10428571428571427</v>
      </c>
      <c r="AJ36" s="9"/>
      <c r="AK36" s="11"/>
      <c r="AL36" s="10"/>
      <c r="AM36" s="9" t="s">
        <v>37</v>
      </c>
      <c r="AN36" s="6"/>
      <c r="AO36" s="6"/>
      <c r="AP36" s="6"/>
      <c r="AQ36" s="6"/>
      <c r="AR36" s="6"/>
      <c r="AS36" s="10"/>
      <c r="AT36" s="6"/>
    </row>
    <row r="37" spans="1:46">
      <c r="A37" s="17">
        <v>35</v>
      </c>
      <c r="B37" s="18">
        <v>371358</v>
      </c>
      <c r="D37" s="6">
        <v>1</v>
      </c>
      <c r="F37" s="6">
        <v>3</v>
      </c>
      <c r="H37" s="6">
        <v>2</v>
      </c>
      <c r="J37" s="6">
        <v>2</v>
      </c>
      <c r="L37" s="6">
        <v>1</v>
      </c>
      <c r="N37" s="6">
        <v>1</v>
      </c>
      <c r="R37" s="6">
        <v>2</v>
      </c>
      <c r="T37" s="6">
        <v>3</v>
      </c>
      <c r="W37" s="5">
        <v>3</v>
      </c>
      <c r="X37" s="6">
        <v>1</v>
      </c>
      <c r="Y37" s="5">
        <v>3</v>
      </c>
      <c r="Z37" s="6">
        <v>3</v>
      </c>
      <c r="AA37" s="5">
        <v>14</v>
      </c>
      <c r="AB37" s="5">
        <v>17</v>
      </c>
      <c r="AC37" s="5">
        <v>7.5</v>
      </c>
      <c r="AD37" s="6">
        <v>6.5</v>
      </c>
      <c r="AE37" s="6">
        <f t="shared" si="10"/>
        <v>6</v>
      </c>
      <c r="AF37" s="8">
        <v>0.04</v>
      </c>
      <c r="AG37" s="9">
        <f t="shared" si="4"/>
        <v>19</v>
      </c>
      <c r="AH37" s="8">
        <f t="shared" si="5"/>
        <v>0.16285714285714287</v>
      </c>
      <c r="AI37" s="34">
        <f t="shared" si="1"/>
        <v>0.20285714285714287</v>
      </c>
      <c r="AJ37" s="9">
        <f t="shared" si="2"/>
        <v>45</v>
      </c>
      <c r="AK37" s="11">
        <f t="shared" ref="AK37:AK52" si="11">AJ37/70</f>
        <v>0.6428571428571429</v>
      </c>
      <c r="AL37" s="10">
        <f t="shared" si="6"/>
        <v>0.65285714285714291</v>
      </c>
      <c r="AM37" s="9">
        <v>3.5</v>
      </c>
      <c r="AN37" s="6"/>
      <c r="AO37" s="6"/>
      <c r="AP37" s="6"/>
      <c r="AQ37" s="6"/>
      <c r="AR37" s="6"/>
      <c r="AS37" s="10"/>
      <c r="AT37" s="6"/>
    </row>
    <row r="38" spans="1:46">
      <c r="A38" s="17">
        <v>36</v>
      </c>
      <c r="B38" s="18">
        <v>385016</v>
      </c>
      <c r="C38" s="22"/>
      <c r="D38" s="21">
        <v>2</v>
      </c>
      <c r="E38" s="5">
        <v>1</v>
      </c>
      <c r="F38" s="6">
        <v>3</v>
      </c>
      <c r="H38" s="6">
        <v>1</v>
      </c>
      <c r="J38" s="6">
        <v>2</v>
      </c>
      <c r="L38" s="6">
        <v>2</v>
      </c>
      <c r="N38" s="6">
        <v>2</v>
      </c>
      <c r="P38" s="6">
        <v>2</v>
      </c>
      <c r="R38" s="6">
        <v>3</v>
      </c>
      <c r="T38" s="6">
        <v>2</v>
      </c>
      <c r="V38" s="6">
        <v>2</v>
      </c>
      <c r="X38" s="6">
        <v>2</v>
      </c>
      <c r="Z38" s="6">
        <v>3</v>
      </c>
      <c r="AA38" s="5">
        <v>18</v>
      </c>
      <c r="AB38" s="5">
        <v>14</v>
      </c>
      <c r="AC38" s="5">
        <v>20</v>
      </c>
      <c r="AD38" s="6">
        <v>7</v>
      </c>
      <c r="AE38" s="6">
        <f t="shared" si="10"/>
        <v>1</v>
      </c>
      <c r="AF38" s="8">
        <v>0.01</v>
      </c>
      <c r="AG38" s="9">
        <f t="shared" si="4"/>
        <v>26</v>
      </c>
      <c r="AH38" s="8">
        <f t="shared" si="5"/>
        <v>0.22285714285714286</v>
      </c>
      <c r="AI38" s="34">
        <f t="shared" si="1"/>
        <v>0.23285714285714287</v>
      </c>
      <c r="AJ38" s="9">
        <f t="shared" si="2"/>
        <v>59</v>
      </c>
      <c r="AK38" s="11">
        <f t="shared" si="11"/>
        <v>0.84285714285714286</v>
      </c>
      <c r="AL38" s="10">
        <f t="shared" si="6"/>
        <v>0.82285714285714284</v>
      </c>
      <c r="AM38" s="9">
        <v>4.5</v>
      </c>
      <c r="AN38" s="6"/>
      <c r="AO38" s="6"/>
      <c r="AP38" s="6"/>
      <c r="AQ38" s="6"/>
      <c r="AR38" s="6"/>
      <c r="AS38" s="10"/>
      <c r="AT38" s="6"/>
    </row>
    <row r="39" spans="1:46">
      <c r="A39" s="17">
        <v>37</v>
      </c>
      <c r="B39" s="18">
        <v>385018</v>
      </c>
      <c r="D39" s="6">
        <v>2</v>
      </c>
      <c r="E39" s="5">
        <v>1</v>
      </c>
      <c r="F39" s="6">
        <v>3</v>
      </c>
      <c r="G39" s="5">
        <v>2</v>
      </c>
      <c r="H39" s="6">
        <v>2</v>
      </c>
      <c r="I39" s="5">
        <v>1</v>
      </c>
      <c r="J39" s="6">
        <v>1</v>
      </c>
      <c r="L39" s="6">
        <v>3</v>
      </c>
      <c r="M39" s="5">
        <v>2</v>
      </c>
      <c r="N39" s="6">
        <v>3</v>
      </c>
      <c r="O39" s="5">
        <v>1</v>
      </c>
      <c r="P39" s="6">
        <v>3</v>
      </c>
      <c r="Q39" s="5">
        <v>1</v>
      </c>
      <c r="R39" s="6">
        <v>3</v>
      </c>
      <c r="T39" s="6">
        <v>2</v>
      </c>
      <c r="V39" s="6">
        <v>3</v>
      </c>
      <c r="X39" s="6">
        <v>1</v>
      </c>
      <c r="Z39" s="6">
        <v>2</v>
      </c>
      <c r="AA39" s="5">
        <v>18</v>
      </c>
      <c r="AB39" s="5">
        <v>19</v>
      </c>
      <c r="AC39" s="5">
        <v>20</v>
      </c>
      <c r="AD39" s="6">
        <v>10</v>
      </c>
      <c r="AE39" s="6">
        <f t="shared" si="10"/>
        <v>8</v>
      </c>
      <c r="AF39" s="8">
        <v>0.05</v>
      </c>
      <c r="AG39" s="9">
        <f t="shared" si="4"/>
        <v>28</v>
      </c>
      <c r="AH39" s="8">
        <f t="shared" si="5"/>
        <v>0.24000000000000005</v>
      </c>
      <c r="AI39" s="34">
        <f t="shared" si="1"/>
        <v>0.29000000000000004</v>
      </c>
      <c r="AJ39" s="9">
        <f t="shared" si="2"/>
        <v>67</v>
      </c>
      <c r="AK39" s="11">
        <f t="shared" si="11"/>
        <v>0.95714285714285718</v>
      </c>
      <c r="AL39" s="10">
        <f t="shared" si="6"/>
        <v>0.96000000000000008</v>
      </c>
      <c r="AM39" s="9">
        <v>5</v>
      </c>
      <c r="AN39" s="6"/>
      <c r="AO39" s="6"/>
      <c r="AP39" s="6"/>
      <c r="AQ39" s="6"/>
      <c r="AR39" s="6"/>
      <c r="AS39" s="10"/>
      <c r="AT39" s="6"/>
    </row>
    <row r="40" spans="1:46">
      <c r="A40" s="17">
        <v>38</v>
      </c>
      <c r="B40" s="18">
        <v>385038</v>
      </c>
      <c r="C40" s="22"/>
      <c r="D40" s="21">
        <v>1</v>
      </c>
      <c r="F40" s="6">
        <v>1</v>
      </c>
      <c r="H40" s="6">
        <v>1</v>
      </c>
      <c r="L40" s="6">
        <v>1</v>
      </c>
      <c r="P40" s="6">
        <v>2</v>
      </c>
      <c r="R40" s="6">
        <v>2</v>
      </c>
      <c r="T40" s="6">
        <v>2</v>
      </c>
      <c r="V40" s="6">
        <v>1</v>
      </c>
      <c r="X40" s="6">
        <v>1</v>
      </c>
      <c r="Y40" s="5">
        <v>1</v>
      </c>
      <c r="Z40" s="6">
        <v>1</v>
      </c>
      <c r="AA40" s="5">
        <v>8</v>
      </c>
      <c r="AB40" s="5">
        <v>1</v>
      </c>
      <c r="AC40" s="5">
        <v>8</v>
      </c>
      <c r="AD40" s="6">
        <v>4</v>
      </c>
      <c r="AE40" s="6">
        <f t="shared" si="10"/>
        <v>1</v>
      </c>
      <c r="AF40" s="8">
        <v>0.01</v>
      </c>
      <c r="AG40" s="9">
        <f t="shared" si="4"/>
        <v>13</v>
      </c>
      <c r="AH40" s="8">
        <f t="shared" si="5"/>
        <v>0.11142857142857143</v>
      </c>
      <c r="AI40" s="34">
        <f t="shared" si="1"/>
        <v>0.12142857142857143</v>
      </c>
      <c r="AJ40" s="9">
        <f>SUM(AA40:AD40)</f>
        <v>21</v>
      </c>
      <c r="AK40" s="11">
        <f t="shared" si="11"/>
        <v>0.3</v>
      </c>
      <c r="AL40" s="10">
        <f t="shared" si="6"/>
        <v>0.33142857142857141</v>
      </c>
      <c r="AM40" s="9">
        <v>2</v>
      </c>
      <c r="AN40" s="6">
        <v>8</v>
      </c>
      <c r="AO40" s="6">
        <v>7</v>
      </c>
      <c r="AP40" s="6">
        <v>0</v>
      </c>
      <c r="AQ40" s="6">
        <v>2</v>
      </c>
      <c r="AR40" s="37">
        <f>AN40+AO40+AP40+AQ40</f>
        <v>17</v>
      </c>
      <c r="AS40" s="10"/>
      <c r="AT40" s="6">
        <v>2</v>
      </c>
    </row>
    <row r="41" spans="1:46">
      <c r="A41" s="17">
        <v>39</v>
      </c>
      <c r="B41" s="18">
        <v>385046</v>
      </c>
      <c r="D41" s="6">
        <v>2</v>
      </c>
      <c r="F41" s="6">
        <v>3</v>
      </c>
      <c r="H41" s="6">
        <v>3</v>
      </c>
      <c r="J41" s="6">
        <v>3</v>
      </c>
      <c r="L41" s="6">
        <v>3</v>
      </c>
      <c r="N41" s="6">
        <v>3</v>
      </c>
      <c r="P41" s="6">
        <v>2</v>
      </c>
      <c r="R41" s="6">
        <v>3</v>
      </c>
      <c r="T41" s="6">
        <v>3</v>
      </c>
      <c r="V41" s="6">
        <v>2</v>
      </c>
      <c r="X41" s="6">
        <v>2</v>
      </c>
      <c r="Z41" s="6">
        <v>3</v>
      </c>
      <c r="AA41" s="5">
        <v>18</v>
      </c>
      <c r="AB41" s="5">
        <v>20</v>
      </c>
      <c r="AC41" s="5">
        <v>20</v>
      </c>
      <c r="AD41" s="6">
        <v>10</v>
      </c>
      <c r="AE41" s="6">
        <f t="shared" si="10"/>
        <v>0</v>
      </c>
      <c r="AF41" s="8"/>
      <c r="AG41" s="9">
        <f t="shared" si="4"/>
        <v>32</v>
      </c>
      <c r="AH41" s="8">
        <f t="shared" si="5"/>
        <v>0.2742857142857143</v>
      </c>
      <c r="AI41" s="34">
        <f t="shared" si="1"/>
        <v>0.2742857142857143</v>
      </c>
      <c r="AJ41" s="9">
        <f t="shared" si="2"/>
        <v>68</v>
      </c>
      <c r="AK41" s="11">
        <f t="shared" si="11"/>
        <v>0.97142857142857142</v>
      </c>
      <c r="AL41" s="10">
        <f t="shared" si="6"/>
        <v>0.9542857142857144</v>
      </c>
      <c r="AM41" s="9">
        <v>5</v>
      </c>
      <c r="AN41" s="6"/>
      <c r="AO41" s="6"/>
      <c r="AP41" s="6"/>
      <c r="AQ41" s="6"/>
      <c r="AR41" s="6"/>
      <c r="AS41" s="10"/>
      <c r="AT41" s="6"/>
    </row>
    <row r="42" spans="1:46">
      <c r="A42" s="17">
        <v>40</v>
      </c>
      <c r="B42" s="18">
        <v>385055</v>
      </c>
      <c r="D42" s="6">
        <v>2</v>
      </c>
      <c r="F42" s="6">
        <v>3</v>
      </c>
      <c r="H42" s="6">
        <v>2</v>
      </c>
      <c r="J42" s="6">
        <v>1</v>
      </c>
      <c r="L42" s="6">
        <v>3</v>
      </c>
      <c r="N42" s="6">
        <v>2</v>
      </c>
      <c r="P42" s="6">
        <v>3</v>
      </c>
      <c r="R42" s="6">
        <v>3</v>
      </c>
      <c r="T42" s="6">
        <v>2</v>
      </c>
      <c r="V42" s="6">
        <v>2</v>
      </c>
      <c r="X42" s="6">
        <v>2</v>
      </c>
      <c r="Z42" s="6">
        <v>3</v>
      </c>
      <c r="AA42" s="5">
        <v>16</v>
      </c>
      <c r="AB42" s="5">
        <v>20</v>
      </c>
      <c r="AC42" s="5">
        <v>8</v>
      </c>
      <c r="AD42" s="6">
        <v>9</v>
      </c>
      <c r="AE42" s="6">
        <f t="shared" si="10"/>
        <v>0</v>
      </c>
      <c r="AF42" s="8"/>
      <c r="AG42" s="9">
        <f t="shared" si="4"/>
        <v>28</v>
      </c>
      <c r="AH42" s="8">
        <f t="shared" si="5"/>
        <v>0.24000000000000005</v>
      </c>
      <c r="AI42" s="34">
        <f t="shared" si="1"/>
        <v>0.24000000000000005</v>
      </c>
      <c r="AJ42" s="9">
        <f t="shared" si="2"/>
        <v>53</v>
      </c>
      <c r="AK42" s="11">
        <f t="shared" si="11"/>
        <v>0.75714285714285712</v>
      </c>
      <c r="AL42" s="10">
        <f t="shared" si="6"/>
        <v>0.77</v>
      </c>
      <c r="AM42" s="9">
        <v>4</v>
      </c>
      <c r="AN42" s="6"/>
      <c r="AO42" s="6"/>
      <c r="AP42" s="6"/>
      <c r="AQ42" s="6"/>
      <c r="AR42" s="6"/>
      <c r="AS42" s="10"/>
      <c r="AT42" s="6"/>
    </row>
    <row r="43" spans="1:46">
      <c r="A43" s="17">
        <v>41</v>
      </c>
      <c r="B43" s="18">
        <v>373708</v>
      </c>
      <c r="C43" s="22"/>
      <c r="D43" s="21">
        <v>3</v>
      </c>
      <c r="E43" s="12"/>
      <c r="F43" s="13">
        <v>1</v>
      </c>
      <c r="G43" s="12"/>
      <c r="H43" s="13">
        <v>2</v>
      </c>
      <c r="I43" s="12"/>
      <c r="J43" s="13">
        <v>1</v>
      </c>
      <c r="K43" s="12"/>
      <c r="L43" s="13">
        <v>2</v>
      </c>
      <c r="M43" s="12"/>
      <c r="N43" s="13">
        <v>2</v>
      </c>
      <c r="O43" s="12"/>
      <c r="P43" s="13">
        <v>2</v>
      </c>
      <c r="Q43" s="12"/>
      <c r="R43" s="13">
        <v>1</v>
      </c>
      <c r="S43" s="12"/>
      <c r="T43" s="13">
        <v>2</v>
      </c>
      <c r="U43" s="12"/>
      <c r="V43" s="13">
        <v>3</v>
      </c>
      <c r="W43" s="12"/>
      <c r="X43" s="13">
        <v>2</v>
      </c>
      <c r="Y43" s="12"/>
      <c r="Z43" s="13"/>
      <c r="AA43" s="12">
        <v>12</v>
      </c>
      <c r="AB43" s="12">
        <v>2</v>
      </c>
      <c r="AC43" s="32">
        <v>5.5</v>
      </c>
      <c r="AD43" s="33">
        <v>8.5</v>
      </c>
      <c r="AE43" s="6">
        <f t="shared" si="10"/>
        <v>0</v>
      </c>
      <c r="AF43" s="8"/>
      <c r="AG43" s="9">
        <f t="shared" si="4"/>
        <v>21</v>
      </c>
      <c r="AH43" s="8">
        <f t="shared" si="5"/>
        <v>0.18</v>
      </c>
      <c r="AI43" s="34">
        <f t="shared" si="1"/>
        <v>0.18</v>
      </c>
      <c r="AJ43" s="9">
        <f t="shared" si="2"/>
        <v>28</v>
      </c>
      <c r="AK43" s="11">
        <f t="shared" si="11"/>
        <v>0.4</v>
      </c>
      <c r="AL43" s="10">
        <f t="shared" si="6"/>
        <v>0.46</v>
      </c>
      <c r="AM43" s="9">
        <v>2</v>
      </c>
      <c r="AN43" s="6">
        <v>16</v>
      </c>
      <c r="AO43" s="6">
        <v>9</v>
      </c>
      <c r="AP43" s="6">
        <v>12</v>
      </c>
      <c r="AQ43" s="6">
        <v>14</v>
      </c>
      <c r="AR43" s="37">
        <f>AN43+AO43+AP43+AQ43</f>
        <v>51</v>
      </c>
      <c r="AS43" s="10">
        <f>AR43/100+AI43</f>
        <v>0.69</v>
      </c>
      <c r="AT43" s="6">
        <v>3.5</v>
      </c>
    </row>
    <row r="44" spans="1:46">
      <c r="A44" s="17">
        <v>42</v>
      </c>
      <c r="B44" s="18">
        <v>384689</v>
      </c>
      <c r="C44" s="22"/>
      <c r="D44" s="21">
        <v>3</v>
      </c>
      <c r="E44" s="5">
        <v>1</v>
      </c>
      <c r="F44" s="6">
        <v>3</v>
      </c>
      <c r="H44" s="6">
        <v>0</v>
      </c>
      <c r="I44" s="5">
        <v>1</v>
      </c>
      <c r="J44" s="6">
        <v>2</v>
      </c>
      <c r="L44" s="6">
        <v>2</v>
      </c>
      <c r="M44" s="5">
        <v>1</v>
      </c>
      <c r="N44" s="6">
        <v>2</v>
      </c>
      <c r="O44" s="5">
        <v>1</v>
      </c>
      <c r="P44" s="6">
        <v>3</v>
      </c>
      <c r="R44" s="6">
        <v>3</v>
      </c>
      <c r="T44" s="6">
        <v>2</v>
      </c>
      <c r="V44" s="6">
        <v>2</v>
      </c>
      <c r="X44" s="6">
        <v>2</v>
      </c>
      <c r="Y44" s="5">
        <v>1</v>
      </c>
      <c r="Z44" s="6">
        <v>2</v>
      </c>
      <c r="AA44" s="5">
        <v>18</v>
      </c>
      <c r="AB44" s="5">
        <v>16</v>
      </c>
      <c r="AC44" s="5">
        <v>20</v>
      </c>
      <c r="AD44" s="6">
        <v>10</v>
      </c>
      <c r="AE44" s="6">
        <f t="shared" si="10"/>
        <v>5</v>
      </c>
      <c r="AF44" s="8">
        <v>0.04</v>
      </c>
      <c r="AG44" s="9">
        <f t="shared" si="4"/>
        <v>26</v>
      </c>
      <c r="AH44" s="8">
        <f t="shared" si="5"/>
        <v>0.22285714285714286</v>
      </c>
      <c r="AI44" s="34">
        <f t="shared" si="1"/>
        <v>0.26285714285714284</v>
      </c>
      <c r="AJ44" s="9">
        <f t="shared" si="2"/>
        <v>64</v>
      </c>
      <c r="AK44" s="11">
        <f t="shared" si="11"/>
        <v>0.91428571428571426</v>
      </c>
      <c r="AL44" s="10">
        <f t="shared" si="6"/>
        <v>0.9028571428571428</v>
      </c>
      <c r="AM44" s="9">
        <v>4.5</v>
      </c>
      <c r="AN44" s="6"/>
      <c r="AO44" s="6"/>
      <c r="AP44" s="6"/>
      <c r="AQ44" s="6"/>
      <c r="AR44" s="6"/>
      <c r="AS44" s="10"/>
      <c r="AT44" s="6"/>
    </row>
    <row r="45" spans="1:46">
      <c r="A45" s="17">
        <v>43</v>
      </c>
      <c r="B45" s="18">
        <v>383503</v>
      </c>
      <c r="D45" s="6">
        <v>1</v>
      </c>
      <c r="E45" s="5">
        <v>1</v>
      </c>
      <c r="F45" s="6">
        <v>3</v>
      </c>
      <c r="G45" s="5">
        <v>4</v>
      </c>
      <c r="H45" s="6">
        <v>3</v>
      </c>
      <c r="J45" s="6">
        <v>3</v>
      </c>
      <c r="L45" s="6">
        <v>1</v>
      </c>
      <c r="N45" s="6">
        <v>3</v>
      </c>
      <c r="P45" s="6">
        <v>3</v>
      </c>
      <c r="R45" s="6">
        <v>3</v>
      </c>
      <c r="V45" s="6">
        <v>2</v>
      </c>
      <c r="Z45" s="6">
        <v>1</v>
      </c>
      <c r="AA45" s="5">
        <v>16</v>
      </c>
      <c r="AB45" s="5">
        <v>16</v>
      </c>
      <c r="AC45" s="5">
        <v>16.5</v>
      </c>
      <c r="AD45" s="6">
        <v>9</v>
      </c>
      <c r="AE45" s="6">
        <f t="shared" si="10"/>
        <v>5</v>
      </c>
      <c r="AF45" s="8">
        <v>0.04</v>
      </c>
      <c r="AG45" s="9">
        <f t="shared" si="4"/>
        <v>23</v>
      </c>
      <c r="AH45" s="8">
        <f t="shared" si="5"/>
        <v>0.19714285714285715</v>
      </c>
      <c r="AI45" s="34">
        <f t="shared" si="1"/>
        <v>0.23714285714285716</v>
      </c>
      <c r="AJ45" s="9">
        <f t="shared" si="2"/>
        <v>57.5</v>
      </c>
      <c r="AK45" s="11">
        <f t="shared" si="11"/>
        <v>0.8214285714285714</v>
      </c>
      <c r="AL45" s="10">
        <f t="shared" si="6"/>
        <v>0.81214285714285706</v>
      </c>
      <c r="AM45" s="9">
        <v>4</v>
      </c>
      <c r="AN45" s="6"/>
      <c r="AO45" s="6"/>
      <c r="AP45" s="6"/>
      <c r="AQ45" s="6"/>
      <c r="AR45" s="6"/>
      <c r="AS45" s="10"/>
      <c r="AT45" s="6"/>
    </row>
    <row r="46" spans="1:46">
      <c r="A46" s="17">
        <v>44</v>
      </c>
      <c r="B46" s="18">
        <v>385157</v>
      </c>
      <c r="C46" s="22"/>
      <c r="D46" s="21">
        <v>1</v>
      </c>
      <c r="F46" s="6">
        <v>3</v>
      </c>
      <c r="H46" s="6">
        <v>3</v>
      </c>
      <c r="J46" s="6">
        <v>3</v>
      </c>
      <c r="P46" s="6">
        <v>3</v>
      </c>
      <c r="AE46" s="6">
        <f t="shared" si="10"/>
        <v>0</v>
      </c>
      <c r="AF46" s="8"/>
      <c r="AG46" s="9">
        <f t="shared" si="4"/>
        <v>13</v>
      </c>
      <c r="AH46" s="8">
        <f t="shared" si="5"/>
        <v>0.11142857142857143</v>
      </c>
      <c r="AI46" s="34">
        <f t="shared" si="1"/>
        <v>0.11142857142857143</v>
      </c>
      <c r="AJ46" s="9"/>
      <c r="AK46" s="11"/>
      <c r="AL46" s="10"/>
      <c r="AM46" s="9" t="s">
        <v>37</v>
      </c>
      <c r="AN46" s="6"/>
      <c r="AO46" s="6"/>
      <c r="AP46" s="6"/>
      <c r="AQ46" s="6"/>
      <c r="AR46" s="6"/>
      <c r="AS46" s="10"/>
      <c r="AT46" s="6"/>
    </row>
    <row r="47" spans="1:46">
      <c r="A47" s="17">
        <v>45</v>
      </c>
      <c r="B47" s="18">
        <v>388767</v>
      </c>
      <c r="C47" s="22">
        <v>1</v>
      </c>
      <c r="D47" s="21">
        <v>2</v>
      </c>
      <c r="E47" s="5">
        <v>1</v>
      </c>
      <c r="F47" s="6">
        <v>3</v>
      </c>
      <c r="G47" s="5">
        <v>1</v>
      </c>
      <c r="H47" s="6">
        <v>1</v>
      </c>
      <c r="I47" s="5">
        <v>2</v>
      </c>
      <c r="J47" s="6">
        <v>3</v>
      </c>
      <c r="L47" s="6">
        <v>3</v>
      </c>
      <c r="M47" s="5">
        <v>2</v>
      </c>
      <c r="N47" s="6">
        <v>2</v>
      </c>
      <c r="P47" s="6">
        <v>3</v>
      </c>
      <c r="R47" s="6">
        <v>3</v>
      </c>
      <c r="S47" s="5">
        <v>1</v>
      </c>
      <c r="T47" s="6">
        <v>3</v>
      </c>
      <c r="U47" s="5">
        <v>1</v>
      </c>
      <c r="V47" s="6">
        <v>3</v>
      </c>
      <c r="W47" s="5">
        <v>1</v>
      </c>
      <c r="X47" s="6">
        <v>1</v>
      </c>
      <c r="Y47" s="5">
        <v>1</v>
      </c>
      <c r="Z47" s="6">
        <v>3</v>
      </c>
      <c r="AA47" s="5">
        <v>18</v>
      </c>
      <c r="AB47" s="5">
        <v>18</v>
      </c>
      <c r="AC47" s="5">
        <v>19</v>
      </c>
      <c r="AD47" s="6">
        <v>10</v>
      </c>
      <c r="AE47" s="6">
        <f t="shared" si="10"/>
        <v>11</v>
      </c>
      <c r="AF47" s="8">
        <v>0.05</v>
      </c>
      <c r="AG47" s="9">
        <f t="shared" si="4"/>
        <v>30</v>
      </c>
      <c r="AH47" s="8">
        <f t="shared" si="5"/>
        <v>0.25714285714285712</v>
      </c>
      <c r="AI47" s="34">
        <f t="shared" si="1"/>
        <v>0.3</v>
      </c>
      <c r="AJ47" s="9">
        <f t="shared" si="2"/>
        <v>65</v>
      </c>
      <c r="AK47" s="11">
        <f t="shared" si="11"/>
        <v>0.9285714285714286</v>
      </c>
      <c r="AL47" s="10">
        <f t="shared" si="6"/>
        <v>0.95</v>
      </c>
      <c r="AM47" s="9">
        <v>5</v>
      </c>
      <c r="AN47" s="6"/>
      <c r="AO47" s="6"/>
      <c r="AP47" s="6"/>
      <c r="AQ47" s="6"/>
      <c r="AR47" s="6"/>
      <c r="AS47" s="10"/>
      <c r="AT47" s="6"/>
    </row>
    <row r="48" spans="1:46">
      <c r="A48" s="17">
        <v>46</v>
      </c>
      <c r="B48" s="18">
        <v>371866</v>
      </c>
      <c r="D48" s="6">
        <v>3</v>
      </c>
      <c r="F48" s="6">
        <v>3</v>
      </c>
      <c r="H48" s="6">
        <v>2</v>
      </c>
      <c r="J48" s="6">
        <v>2</v>
      </c>
      <c r="L48" s="6">
        <v>3</v>
      </c>
      <c r="N48" s="6">
        <v>2</v>
      </c>
      <c r="P48" s="6">
        <v>3</v>
      </c>
      <c r="R48" s="6">
        <v>3</v>
      </c>
      <c r="T48" s="6">
        <v>2</v>
      </c>
      <c r="V48" s="6">
        <v>3</v>
      </c>
      <c r="X48" s="6">
        <v>2</v>
      </c>
      <c r="Z48" s="6">
        <v>3</v>
      </c>
      <c r="AA48" s="5">
        <v>18</v>
      </c>
      <c r="AB48" s="5">
        <v>17</v>
      </c>
      <c r="AC48" s="5">
        <v>20</v>
      </c>
      <c r="AD48" s="6">
        <v>10</v>
      </c>
      <c r="AE48" s="6">
        <f t="shared" si="10"/>
        <v>0</v>
      </c>
      <c r="AF48" s="8"/>
      <c r="AG48" s="9">
        <f t="shared" si="4"/>
        <v>31</v>
      </c>
      <c r="AH48" s="8">
        <f t="shared" si="5"/>
        <v>0.26571428571428568</v>
      </c>
      <c r="AI48" s="34">
        <f t="shared" si="1"/>
        <v>0.26571428571428568</v>
      </c>
      <c r="AJ48" s="9">
        <f t="shared" si="2"/>
        <v>65</v>
      </c>
      <c r="AK48" s="11">
        <f t="shared" si="11"/>
        <v>0.9285714285714286</v>
      </c>
      <c r="AL48" s="10">
        <f t="shared" si="6"/>
        <v>0.9157142857142857</v>
      </c>
      <c r="AM48" s="9">
        <v>5</v>
      </c>
      <c r="AN48" s="6"/>
      <c r="AO48" s="6"/>
      <c r="AP48" s="6"/>
      <c r="AQ48" s="6"/>
      <c r="AR48" s="6"/>
      <c r="AS48" s="10"/>
      <c r="AT48" s="6"/>
    </row>
    <row r="49" spans="1:56">
      <c r="A49" s="17">
        <v>47</v>
      </c>
      <c r="B49" s="18">
        <v>347396</v>
      </c>
      <c r="D49" s="6">
        <v>2</v>
      </c>
      <c r="F49" s="6">
        <v>2</v>
      </c>
      <c r="H49" s="6">
        <v>2</v>
      </c>
      <c r="L49" s="6">
        <v>2</v>
      </c>
      <c r="N49" s="6">
        <v>2</v>
      </c>
      <c r="P49" s="6">
        <v>0</v>
      </c>
      <c r="AE49" s="6">
        <f t="shared" si="10"/>
        <v>0</v>
      </c>
      <c r="AF49" s="8"/>
      <c r="AG49" s="9">
        <f t="shared" si="4"/>
        <v>10</v>
      </c>
      <c r="AH49" s="8">
        <f t="shared" si="5"/>
        <v>8.5714285714285715E-2</v>
      </c>
      <c r="AI49" s="34">
        <f t="shared" si="1"/>
        <v>8.5714285714285715E-2</v>
      </c>
      <c r="AJ49" s="9"/>
      <c r="AK49" s="11"/>
      <c r="AL49" s="10"/>
      <c r="AM49" s="9" t="s">
        <v>37</v>
      </c>
      <c r="AN49" s="6"/>
      <c r="AO49" s="6"/>
      <c r="AP49" s="6"/>
      <c r="AQ49" s="6"/>
      <c r="AR49" s="6"/>
      <c r="AS49" s="10"/>
      <c r="AT49" s="6"/>
    </row>
    <row r="50" spans="1:56">
      <c r="A50" s="17">
        <v>48</v>
      </c>
      <c r="B50" s="18">
        <v>385237</v>
      </c>
      <c r="D50" s="6">
        <v>2</v>
      </c>
      <c r="F50" s="6">
        <v>3</v>
      </c>
      <c r="H50" s="6">
        <v>1</v>
      </c>
      <c r="J50" s="6">
        <v>3</v>
      </c>
      <c r="L50" s="6">
        <v>0</v>
      </c>
      <c r="N50" s="6">
        <v>1</v>
      </c>
      <c r="P50" s="6">
        <v>1</v>
      </c>
      <c r="R50" s="6">
        <v>2</v>
      </c>
      <c r="T50" s="6">
        <v>1</v>
      </c>
      <c r="V50" s="6">
        <v>3</v>
      </c>
      <c r="X50" s="6">
        <v>2</v>
      </c>
      <c r="Z50" s="6">
        <v>2</v>
      </c>
      <c r="AA50" s="5">
        <v>16</v>
      </c>
      <c r="AB50" s="5">
        <v>4</v>
      </c>
      <c r="AC50" s="5">
        <v>8</v>
      </c>
      <c r="AD50" s="6">
        <v>4</v>
      </c>
      <c r="AE50" s="6">
        <f t="shared" si="10"/>
        <v>0</v>
      </c>
      <c r="AG50" s="9">
        <f t="shared" si="4"/>
        <v>21</v>
      </c>
      <c r="AH50" s="29">
        <f t="shared" si="5"/>
        <v>0.18</v>
      </c>
      <c r="AI50" s="34">
        <f t="shared" si="1"/>
        <v>0.18</v>
      </c>
      <c r="AJ50" s="9">
        <f t="shared" si="2"/>
        <v>32</v>
      </c>
      <c r="AK50" s="11">
        <f t="shared" si="11"/>
        <v>0.45714285714285713</v>
      </c>
      <c r="AL50" s="10">
        <f t="shared" si="6"/>
        <v>0.5</v>
      </c>
      <c r="AM50" s="9">
        <v>2</v>
      </c>
      <c r="AN50" s="5">
        <v>6</v>
      </c>
      <c r="AO50" s="5">
        <v>7</v>
      </c>
      <c r="AP50" s="5">
        <v>4</v>
      </c>
      <c r="AQ50" s="5">
        <v>4</v>
      </c>
      <c r="AR50" s="37">
        <f>AN50+AO50+AP50+AQ50</f>
        <v>21</v>
      </c>
      <c r="AT50" s="5">
        <v>2</v>
      </c>
    </row>
    <row r="51" spans="1:56">
      <c r="A51" s="17">
        <v>49</v>
      </c>
      <c r="B51" s="18">
        <v>385240</v>
      </c>
      <c r="D51" s="6">
        <v>2</v>
      </c>
      <c r="F51" s="6">
        <v>2</v>
      </c>
      <c r="H51" s="6">
        <v>1</v>
      </c>
      <c r="J51" s="6">
        <v>3</v>
      </c>
      <c r="L51" s="6">
        <v>1</v>
      </c>
      <c r="N51" s="6">
        <v>2</v>
      </c>
      <c r="P51" s="6">
        <v>3</v>
      </c>
      <c r="R51" s="6">
        <v>1</v>
      </c>
      <c r="S51" s="5">
        <v>1</v>
      </c>
      <c r="T51" s="6">
        <v>2</v>
      </c>
      <c r="U51" s="5">
        <v>1</v>
      </c>
      <c r="V51" s="6">
        <v>3</v>
      </c>
      <c r="W51" s="5">
        <v>1</v>
      </c>
      <c r="X51" s="6">
        <v>2</v>
      </c>
      <c r="Z51" s="6">
        <v>2</v>
      </c>
      <c r="AA51" s="5">
        <v>12</v>
      </c>
      <c r="AB51" s="5">
        <v>10</v>
      </c>
      <c r="AC51" s="5">
        <v>16</v>
      </c>
      <c r="AD51" s="6">
        <v>9</v>
      </c>
      <c r="AE51" s="6">
        <f t="shared" si="10"/>
        <v>3</v>
      </c>
      <c r="AF51" s="36">
        <v>0.03</v>
      </c>
      <c r="AG51" s="9">
        <f t="shared" si="4"/>
        <v>24</v>
      </c>
      <c r="AH51" s="29">
        <f t="shared" si="5"/>
        <v>0.20571428571428568</v>
      </c>
      <c r="AI51" s="34">
        <f t="shared" si="1"/>
        <v>0.23571428571428568</v>
      </c>
      <c r="AJ51" s="9">
        <f t="shared" si="2"/>
        <v>47</v>
      </c>
      <c r="AK51" s="11">
        <f t="shared" si="11"/>
        <v>0.67142857142857137</v>
      </c>
      <c r="AL51" s="10">
        <f t="shared" si="6"/>
        <v>0.70571428571428563</v>
      </c>
      <c r="AM51" s="9">
        <v>4</v>
      </c>
    </row>
    <row r="52" spans="1:56">
      <c r="A52" s="24">
        <v>50</v>
      </c>
      <c r="B52" s="23">
        <v>263322</v>
      </c>
      <c r="H52" s="6">
        <v>0</v>
      </c>
      <c r="J52" s="6">
        <v>1</v>
      </c>
      <c r="L52" s="6">
        <v>3</v>
      </c>
      <c r="N52" s="6">
        <v>0</v>
      </c>
      <c r="P52" s="6">
        <v>2</v>
      </c>
      <c r="R52" s="6">
        <v>2</v>
      </c>
      <c r="T52" s="6">
        <v>1</v>
      </c>
      <c r="X52" s="6">
        <v>2</v>
      </c>
      <c r="AA52" s="5">
        <v>12</v>
      </c>
      <c r="AB52" s="5">
        <v>0</v>
      </c>
      <c r="AC52" s="5">
        <v>2</v>
      </c>
      <c r="AD52" s="6">
        <v>4</v>
      </c>
      <c r="AE52" s="6">
        <f t="shared" si="10"/>
        <v>0</v>
      </c>
      <c r="AG52" s="9">
        <f t="shared" si="4"/>
        <v>11</v>
      </c>
      <c r="AH52" s="30">
        <f t="shared" si="5"/>
        <v>9.4285714285714278E-2</v>
      </c>
      <c r="AI52" s="34">
        <f t="shared" si="1"/>
        <v>9.4285714285714278E-2</v>
      </c>
      <c r="AJ52" s="35">
        <f t="shared" si="2"/>
        <v>18</v>
      </c>
      <c r="AK52" s="11">
        <f t="shared" si="11"/>
        <v>0.25714285714285712</v>
      </c>
      <c r="AL52" s="10">
        <f t="shared" si="6"/>
        <v>0.27428571428571424</v>
      </c>
      <c r="AM52" s="35">
        <v>2</v>
      </c>
      <c r="AN52" s="5">
        <v>12</v>
      </c>
      <c r="AO52" s="5">
        <v>3</v>
      </c>
      <c r="AP52" s="5">
        <v>0</v>
      </c>
      <c r="AQ52" s="5">
        <v>12</v>
      </c>
      <c r="AR52" s="37">
        <f>AN52+AO52+AP52+AQ52</f>
        <v>27</v>
      </c>
      <c r="AT52" s="5">
        <v>2</v>
      </c>
    </row>
    <row r="53" spans="1:56" s="19" customFormat="1">
      <c r="B53" s="19" t="s">
        <v>25</v>
      </c>
      <c r="D53" s="20">
        <f>SUM(D3:D52)</f>
        <v>73</v>
      </c>
      <c r="F53" s="20">
        <f>SUM(F3:F52)</f>
        <v>90</v>
      </c>
      <c r="H53" s="20">
        <f>SUM(H3:H52)</f>
        <v>65</v>
      </c>
      <c r="J53" s="20">
        <f>SUM(J3:J52)</f>
        <v>61</v>
      </c>
      <c r="L53" s="20">
        <f>SUM(L3:L52)</f>
        <v>66</v>
      </c>
      <c r="N53" s="20">
        <f>SUM(N3:N52)</f>
        <v>61</v>
      </c>
      <c r="P53" s="20">
        <f>SUM(P3:P52)</f>
        <v>68</v>
      </c>
      <c r="R53" s="20">
        <f>SUM(R3:R52)</f>
        <v>68</v>
      </c>
      <c r="T53" s="20">
        <f>SUM(T3:T52)</f>
        <v>61</v>
      </c>
      <c r="V53" s="20">
        <f>SUM(V3:V52)</f>
        <v>63</v>
      </c>
      <c r="X53" s="20">
        <f>SUM(X3:X52)</f>
        <v>56</v>
      </c>
      <c r="Z53" s="20"/>
      <c r="AD53" s="20"/>
      <c r="AE53" s="28">
        <f>MAX(AE3:AE52)</f>
        <v>11</v>
      </c>
      <c r="AG53" s="28">
        <f>MAX(AG3:AG52)</f>
        <v>35</v>
      </c>
      <c r="BD53" s="20"/>
    </row>
    <row r="54" spans="1:56">
      <c r="B54" s="5" t="s">
        <v>26</v>
      </c>
      <c r="D54" s="25">
        <f>D53/38</f>
        <v>1.9210526315789473</v>
      </c>
      <c r="F54" s="25">
        <f>F53/37</f>
        <v>2.4324324324324325</v>
      </c>
      <c r="H54" s="25">
        <f>H53/37</f>
        <v>1.7567567567567568</v>
      </c>
      <c r="J54" s="25">
        <f>J53/34</f>
        <v>1.7941176470588236</v>
      </c>
      <c r="L54" s="25">
        <f>L53/35</f>
        <v>1.8857142857142857</v>
      </c>
      <c r="N54" s="25">
        <f>N53/32</f>
        <v>1.90625</v>
      </c>
      <c r="P54" s="25">
        <f>P53/31</f>
        <v>2.193548387096774</v>
      </c>
      <c r="R54" s="25">
        <f>R53/30</f>
        <v>2.2666666666666666</v>
      </c>
      <c r="T54" s="26">
        <f>T53/29</f>
        <v>2.103448275862069</v>
      </c>
      <c r="V54" s="26">
        <f>V53/29</f>
        <v>2.1724137931034484</v>
      </c>
      <c r="X54" s="26">
        <f>X53/27</f>
        <v>2.074074074074074</v>
      </c>
    </row>
  </sheetData>
  <mergeCells count="28">
    <mergeCell ref="AI1:AI2"/>
    <mergeCell ref="S1:T1"/>
    <mergeCell ref="AF1:AF2"/>
    <mergeCell ref="AG1:AG2"/>
    <mergeCell ref="AH1:AH2"/>
    <mergeCell ref="U1:V1"/>
    <mergeCell ref="W1:X1"/>
    <mergeCell ref="AE1:AE2"/>
    <mergeCell ref="Y1:Z1"/>
    <mergeCell ref="AA1:AD1"/>
    <mergeCell ref="AS1:AS2"/>
    <mergeCell ref="AT1:AT2"/>
    <mergeCell ref="AJ1:AJ2"/>
    <mergeCell ref="AK1:AK2"/>
    <mergeCell ref="AL1:AL2"/>
    <mergeCell ref="AM1:AM2"/>
    <mergeCell ref="AR1:AR2"/>
    <mergeCell ref="AN1:AQ1"/>
    <mergeCell ref="Q1:R1"/>
    <mergeCell ref="A1:A2"/>
    <mergeCell ref="C1:D1"/>
    <mergeCell ref="E1:F1"/>
    <mergeCell ref="G1:H1"/>
    <mergeCell ref="I1:J1"/>
    <mergeCell ref="K1:L1"/>
    <mergeCell ref="M1:N1"/>
    <mergeCell ref="O1:P1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2015-02-24T08:24:40Z</dcterms:created>
  <dcterms:modified xsi:type="dcterms:W3CDTF">2017-02-26T20:10:24Z</dcterms:modified>
</cp:coreProperties>
</file>